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05" windowWidth="8475" windowHeight="1425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МР'!$A$1:$R$114</definedName>
  </definedNames>
  <calcPr calcId="145621" fullCalcOnLoad="1"/>
</workbook>
</file>

<file path=xl/calcChain.xml><?xml version="1.0" encoding="utf-8"?>
<calcChain xmlns="http://schemas.openxmlformats.org/spreadsheetml/2006/main">
  <c r="I78" i="1" l="1"/>
  <c r="R95" i="1"/>
  <c r="R112" i="1" s="1"/>
  <c r="Q95" i="1"/>
  <c r="Q112" i="1" s="1"/>
  <c r="P95" i="1"/>
  <c r="P112" i="1" s="1"/>
  <c r="O95" i="1"/>
  <c r="O112" i="1" s="1"/>
  <c r="N95" i="1"/>
  <c r="N112" i="1" s="1"/>
  <c r="M95" i="1"/>
  <c r="L95" i="1"/>
  <c r="L112" i="1" s="1"/>
  <c r="K95" i="1"/>
  <c r="K112" i="1" s="1"/>
  <c r="F95" i="1"/>
  <c r="F112" i="1" s="1"/>
  <c r="A95" i="1"/>
  <c r="I23" i="1"/>
  <c r="H23" i="1"/>
  <c r="H95" i="1" s="1"/>
  <c r="H112" i="1" s="1"/>
  <c r="G23" i="1"/>
  <c r="G95" i="1"/>
  <c r="D23" i="1"/>
  <c r="D95" i="1" s="1"/>
  <c r="D112" i="1" s="1"/>
  <c r="C23" i="1"/>
  <c r="C95" i="1" s="1"/>
  <c r="C112" i="1" s="1"/>
  <c r="I15" i="1"/>
  <c r="D15" i="1"/>
  <c r="J14" i="1"/>
  <c r="J23" i="1"/>
  <c r="C78" i="1"/>
  <c r="I40" i="1"/>
  <c r="J39" i="1"/>
  <c r="J40" i="1" s="1"/>
  <c r="D40" i="1"/>
  <c r="F111" i="1"/>
  <c r="R94" i="1"/>
  <c r="R111" i="1"/>
  <c r="Q94" i="1"/>
  <c r="Q111" i="1"/>
  <c r="P94" i="1"/>
  <c r="P111" i="1"/>
  <c r="O94" i="1"/>
  <c r="O111" i="1"/>
  <c r="N94" i="1"/>
  <c r="N111" i="1"/>
  <c r="M94" i="1"/>
  <c r="L94" i="1"/>
  <c r="L111" i="1" s="1"/>
  <c r="K94" i="1"/>
  <c r="K111" i="1"/>
  <c r="H94" i="1"/>
  <c r="H111" i="1" s="1"/>
  <c r="F94" i="1"/>
  <c r="A94" i="1"/>
  <c r="I77" i="1"/>
  <c r="C61" i="1"/>
  <c r="D61" i="1"/>
  <c r="I61" i="1"/>
  <c r="J60" i="1"/>
  <c r="J77" i="1"/>
  <c r="I22" i="1"/>
  <c r="I94" i="1"/>
  <c r="J94" i="1" s="1"/>
  <c r="J111" i="1" s="1"/>
  <c r="H22" i="1"/>
  <c r="G22" i="1"/>
  <c r="G94" i="1" s="1"/>
  <c r="D22" i="1"/>
  <c r="D94" i="1"/>
  <c r="D111" i="1" s="1"/>
  <c r="C22" i="1"/>
  <c r="J13" i="1"/>
  <c r="J22" i="1"/>
  <c r="R93" i="1"/>
  <c r="R110" i="1"/>
  <c r="Q93" i="1"/>
  <c r="Q110" i="1"/>
  <c r="P93" i="1"/>
  <c r="P110" i="1" s="1"/>
  <c r="O93" i="1"/>
  <c r="O110" i="1" s="1"/>
  <c r="N93" i="1"/>
  <c r="N110" i="1"/>
  <c r="M93" i="1"/>
  <c r="L93" i="1"/>
  <c r="L110" i="1"/>
  <c r="K93" i="1"/>
  <c r="K110" i="1"/>
  <c r="F93" i="1"/>
  <c r="F110" i="1" s="1"/>
  <c r="A93" i="1"/>
  <c r="I76" i="1"/>
  <c r="D76" i="1"/>
  <c r="C76" i="1"/>
  <c r="C93" i="1" s="1"/>
  <c r="J32" i="1"/>
  <c r="J76" i="1" s="1"/>
  <c r="I33" i="1"/>
  <c r="I21" i="1"/>
  <c r="I93" i="1" s="1"/>
  <c r="H21" i="1"/>
  <c r="H93" i="1"/>
  <c r="H110" i="1"/>
  <c r="G21" i="1"/>
  <c r="G93" i="1" s="1"/>
  <c r="D21" i="1"/>
  <c r="D93" i="1"/>
  <c r="D110" i="1"/>
  <c r="C21" i="1"/>
  <c r="J12" i="1"/>
  <c r="J21" i="1"/>
  <c r="J75" i="1"/>
  <c r="J79" i="1" s="1"/>
  <c r="I75" i="1"/>
  <c r="C75" i="1"/>
  <c r="D75" i="1"/>
  <c r="D79" i="1"/>
  <c r="P71" i="1"/>
  <c r="O71" i="1"/>
  <c r="L71" i="1"/>
  <c r="K71" i="1"/>
  <c r="J71" i="1"/>
  <c r="I71" i="1"/>
  <c r="D71" i="1"/>
  <c r="C71" i="1"/>
  <c r="E71" i="1" s="1"/>
  <c r="E69" i="1"/>
  <c r="B70" i="1"/>
  <c r="E70" i="1"/>
  <c r="B74" i="1"/>
  <c r="E64" i="1"/>
  <c r="B65" i="1"/>
  <c r="E58" i="1"/>
  <c r="B59" i="1" s="1"/>
  <c r="E59" i="1" s="1"/>
  <c r="B60" i="1" s="1"/>
  <c r="E60" i="1" s="1"/>
  <c r="E53" i="1"/>
  <c r="B54" i="1"/>
  <c r="E54" i="1"/>
  <c r="E48" i="1"/>
  <c r="B49" i="1" s="1"/>
  <c r="E49" i="1" s="1"/>
  <c r="E43" i="1"/>
  <c r="B44" i="1"/>
  <c r="E44" i="1" s="1"/>
  <c r="E36" i="1"/>
  <c r="B37" i="1"/>
  <c r="E37" i="1"/>
  <c r="B38" i="1" s="1"/>
  <c r="E38" i="1" s="1"/>
  <c r="B39" i="1" s="1"/>
  <c r="E39" i="1" s="1"/>
  <c r="E30" i="1"/>
  <c r="B31" i="1"/>
  <c r="E31" i="1"/>
  <c r="B32" i="1"/>
  <c r="E32" i="1" s="1"/>
  <c r="I20" i="1"/>
  <c r="H20" i="1"/>
  <c r="H92" i="1" s="1"/>
  <c r="H109" i="1" s="1"/>
  <c r="G20" i="1"/>
  <c r="G92" i="1"/>
  <c r="D20" i="1"/>
  <c r="D92" i="1" s="1"/>
  <c r="D24" i="1"/>
  <c r="C20" i="1"/>
  <c r="C24" i="1" s="1"/>
  <c r="B19" i="1"/>
  <c r="E24" i="1" s="1"/>
  <c r="E10" i="1"/>
  <c r="B11" i="1" s="1"/>
  <c r="D105" i="1"/>
  <c r="C105" i="1"/>
  <c r="E105" i="1" s="1"/>
  <c r="D88" i="1"/>
  <c r="E88" i="1" s="1"/>
  <c r="C88" i="1"/>
  <c r="D55" i="1"/>
  <c r="D50" i="1"/>
  <c r="D45" i="1"/>
  <c r="D33" i="1"/>
  <c r="P66" i="1"/>
  <c r="O66" i="1"/>
  <c r="L66" i="1"/>
  <c r="K66" i="1"/>
  <c r="J66" i="1"/>
  <c r="I66" i="1"/>
  <c r="D66" i="1"/>
  <c r="C66" i="1"/>
  <c r="E66" i="1" s="1"/>
  <c r="C15" i="1"/>
  <c r="J105" i="1"/>
  <c r="I105" i="1"/>
  <c r="C40" i="1"/>
  <c r="E40" i="1" s="1"/>
  <c r="K40" i="1"/>
  <c r="L40" i="1"/>
  <c r="O40" i="1"/>
  <c r="P40" i="1"/>
  <c r="P61" i="1"/>
  <c r="O61" i="1"/>
  <c r="L61" i="1"/>
  <c r="K61" i="1"/>
  <c r="C33" i="1"/>
  <c r="E33" i="1"/>
  <c r="I50" i="1"/>
  <c r="C50" i="1"/>
  <c r="C55" i="1"/>
  <c r="I55" i="1"/>
  <c r="J55" i="1"/>
  <c r="J50" i="1"/>
  <c r="J88" i="1"/>
  <c r="I88" i="1"/>
  <c r="I92" i="1" s="1"/>
  <c r="C45" i="1"/>
  <c r="E45" i="1" s="1"/>
  <c r="I45" i="1"/>
  <c r="J45" i="1"/>
  <c r="J11" i="1"/>
  <c r="J15" i="1" s="1"/>
  <c r="IV15" i="1" s="1"/>
  <c r="J20" i="1"/>
  <c r="P55" i="1"/>
  <c r="O55" i="1"/>
  <c r="L55" i="1"/>
  <c r="K55" i="1"/>
  <c r="P50" i="1"/>
  <c r="O50" i="1"/>
  <c r="L50" i="1"/>
  <c r="K50" i="1"/>
  <c r="P45" i="1"/>
  <c r="O45" i="1"/>
  <c r="L45" i="1"/>
  <c r="K45" i="1"/>
  <c r="P33" i="1"/>
  <c r="O33" i="1"/>
  <c r="L33" i="1"/>
  <c r="K33" i="1"/>
  <c r="Q92" i="1"/>
  <c r="Q109" i="1"/>
  <c r="O92" i="1"/>
  <c r="O109" i="1" s="1"/>
  <c r="O113" i="1" s="1"/>
  <c r="O96" i="1"/>
  <c r="N92" i="1"/>
  <c r="N109" i="1"/>
  <c r="M92" i="1"/>
  <c r="K92" i="1"/>
  <c r="K109" i="1" s="1"/>
  <c r="A92" i="1"/>
  <c r="L92" i="1"/>
  <c r="L96" i="1"/>
  <c r="R92" i="1"/>
  <c r="R109" i="1"/>
  <c r="F92" i="1"/>
  <c r="F109" i="1"/>
  <c r="F113" i="1"/>
  <c r="P92" i="1"/>
  <c r="P109" i="1" s="1"/>
  <c r="P113" i="1" s="1"/>
  <c r="O79" i="1"/>
  <c r="P79" i="1"/>
  <c r="E74" i="1"/>
  <c r="E50" i="1"/>
  <c r="E55" i="1"/>
  <c r="L109" i="1"/>
  <c r="J24" i="1"/>
  <c r="I111" i="1"/>
  <c r="C92" i="1"/>
  <c r="C77" i="1"/>
  <c r="C94" i="1" s="1"/>
  <c r="C111" i="1" s="1"/>
  <c r="E61" i="1"/>
  <c r="I79" i="1"/>
  <c r="C79" i="1"/>
  <c r="E79" i="1" s="1"/>
  <c r="I95" i="1"/>
  <c r="I112" i="1" s="1"/>
  <c r="J61" i="1"/>
  <c r="J78" i="1"/>
  <c r="C109" i="1"/>
  <c r="I109" i="1" l="1"/>
  <c r="J92" i="1"/>
  <c r="I96" i="1"/>
  <c r="B75" i="1"/>
  <c r="E75" i="1" s="1"/>
  <c r="B76" i="1" s="1"/>
  <c r="E76" i="1" s="1"/>
  <c r="B77" i="1" s="1"/>
  <c r="E77" i="1" s="1"/>
  <c r="B78" i="1" s="1"/>
  <c r="E78" i="1" s="1"/>
  <c r="C110" i="1"/>
  <c r="C113" i="1" s="1"/>
  <c r="C96" i="1"/>
  <c r="E11" i="1"/>
  <c r="B12" i="1" s="1"/>
  <c r="B20" i="1"/>
  <c r="D109" i="1"/>
  <c r="D113" i="1" s="1"/>
  <c r="D96" i="1"/>
  <c r="J93" i="1"/>
  <c r="J110" i="1" s="1"/>
  <c r="I110" i="1"/>
  <c r="IV105" i="1"/>
  <c r="J95" i="1"/>
  <c r="J112" i="1" s="1"/>
  <c r="K96" i="1"/>
  <c r="I24" i="1"/>
  <c r="E65" i="1"/>
  <c r="B91" i="1"/>
  <c r="P96" i="1"/>
  <c r="J33" i="1"/>
  <c r="E96" i="1" l="1"/>
  <c r="B108" i="1"/>
  <c r="E113" i="1" s="1"/>
  <c r="J109" i="1"/>
  <c r="J113" i="1" s="1"/>
  <c r="J96" i="1"/>
  <c r="B92" i="1"/>
  <c r="E20" i="1"/>
  <c r="I113" i="1"/>
  <c r="E12" i="1"/>
  <c r="B13" i="1" s="1"/>
  <c r="B21" i="1"/>
  <c r="E21" i="1" l="1"/>
  <c r="B93" i="1"/>
  <c r="B109" i="1"/>
  <c r="E92" i="1"/>
  <c r="E109" i="1" s="1"/>
  <c r="E13" i="1"/>
  <c r="B14" i="1" s="1"/>
  <c r="B22" i="1"/>
  <c r="B94" i="1" l="1"/>
  <c r="E22" i="1"/>
  <c r="E93" i="1"/>
  <c r="E110" i="1" s="1"/>
  <c r="B110" i="1"/>
  <c r="B23" i="1"/>
  <c r="E14" i="1"/>
  <c r="E23" i="1" l="1"/>
  <c r="B95" i="1"/>
  <c r="B111" i="1"/>
  <c r="E94" i="1"/>
  <c r="E111" i="1" s="1"/>
  <c r="B112" i="1" l="1"/>
  <c r="E95" i="1"/>
  <c r="E112" i="1" s="1"/>
</calcChain>
</file>

<file path=xl/sharedStrings.xml><?xml version="1.0" encoding="utf-8"?>
<sst xmlns="http://schemas.openxmlformats.org/spreadsheetml/2006/main" count="163" uniqueCount="46">
  <si>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</si>
  <si>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</si>
  <si>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</si>
  <si>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</si>
  <si>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</si>
  <si>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</si>
  <si>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</si>
  <si>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</si>
  <si>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</si>
  <si>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</si>
  <si>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</si>
  <si>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</si>
  <si>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</si>
  <si>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</si>
  <si>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</si>
  <si>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</si>
  <si>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</si>
  <si>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</si>
  <si>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</si>
  <si>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</si>
  <si>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</si>
  <si>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</si>
  <si>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</si>
  <si>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</si>
  <si>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</si>
  <si>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</si>
  <si>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</si>
  <si>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</si>
  <si>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</si>
  <si>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</si>
  <si>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Договор № 02-2-08/17-01  от 17.02.2017г .  Кредитор Департамент финансов Ярославской области   Дата погашения 13.02.2020г.  Вид обеспечения:без обеспечения.</t>
  </si>
  <si>
    <t>Договор № 02-2-08/17-04  от 26.04.2017г .  Кредитор Департамент финансов Ярославской области   Дата погашения 23.04.2020г.  Вид обеспечения:без обеспечения.</t>
  </si>
  <si>
    <t>Договор № 02-2-08/17-13  от 16.08.2017г .  Кредитор Департамент финансов Ярославской области   Дата погашения 13.08.2020г.  Вид обеспечения:без обеспечения.</t>
  </si>
  <si>
    <t>Договор № 02-2-08/17-07  от 26.05.2017г .  Кредитор Департамент финансов Ярославской области   Дата погашения 25.05.2020г.  Вид обеспечения:без обеспечения.</t>
  </si>
  <si>
    <t>Договор № 02-2-08/17-18  от 07.11.2017г .  Кредитор Департамент финансов Ярославской области   Дата погашения 05.11.2020г.  Вид обеспечения:без обеспечения.</t>
  </si>
  <si>
    <t>Муниципальный контракт № 0371300019518000009-0143476-01 от 12.03.2018г Кредитор  АО "«Газпромбанк»"    Дата погашения 10.03.2028г   Вид обеспечения: без обеспечения.</t>
  </si>
  <si>
    <t>итого</t>
  </si>
  <si>
    <t>Угличского муниципального района</t>
  </si>
  <si>
    <t xml:space="preserve"> </t>
  </si>
  <si>
    <t>Договор № 02-2-08/20-01  от 31.01.2020г .  Кредитор Департамент финансов Ярославской области   Дата погашения 30.01.2023г.  Вид обеспечения:без обеспечения.</t>
  </si>
  <si>
    <t>февраль</t>
  </si>
  <si>
    <t>март</t>
  </si>
  <si>
    <t>Договор № 02-2-08/19-01(03)  от 26.03.2019г .  Кредитор Департамент финансов Ярославской области   Дата погашения 25.03.2030г.  Вид обеспечения:без обеспечения.</t>
  </si>
  <si>
    <t>Договор № 02-2-08/19-21(01)  от 21.10.2019г .  Кредитор Департамент финансов Ярославской области   Дата погашения 18.10.2030г.  Вид обеспечения:без обеспечения.</t>
  </si>
  <si>
    <t>апрель</t>
  </si>
  <si>
    <t>по состоянию на 01.05.2020г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</si>
</sst>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,##0.000"/>
    <numFmt numFmtId="180" formatCode="#,##0.000000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6" fillId="0" borderId="0" xfId="0" applyFont="1" applyBorder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4" fontId="7" fillId="0" borderId="0" xfId="0" applyNumberFormat="1" applyFont="1"/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3" xfId="1" applyNumberFormat="1" applyFont="1" applyFill="1" applyBorder="1" applyAlignment="1" applyProtection="1">
      <alignment horizontal="centerContinuous"/>
      <protection hidden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0" fontId="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6" xfId="1" applyNumberFormat="1" applyFont="1" applyFill="1" applyBorder="1" applyAlignment="1" applyProtection="1">
      <alignment horizontal="centerContinuous"/>
      <protection hidden="1"/>
    </xf>
    <xf numFmtId="0" fontId="7" fillId="0" borderId="7" xfId="1" applyNumberFormat="1" applyFont="1" applyFill="1" applyBorder="1" applyAlignment="1" applyProtection="1">
      <alignment horizontal="centerContinuous"/>
      <protection hidden="1"/>
    </xf>
    <xf numFmtId="0" fontId="7" fillId="0" borderId="8" xfId="1" applyNumberFormat="1" applyFont="1" applyFill="1" applyBorder="1" applyAlignment="1" applyProtection="1">
      <alignment horizontal="centerContinuous"/>
      <protection hidden="1"/>
    </xf>
    <xf numFmtId="0" fontId="7" fillId="0" borderId="9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0" borderId="3" xfId="0" applyNumberFormat="1" applyFont="1" applyBorder="1"/>
    <xf numFmtId="4" fontId="7" fillId="0" borderId="8" xfId="0" applyNumberFormat="1" applyFont="1" applyBorder="1"/>
    <xf numFmtId="4" fontId="8" fillId="0" borderId="9" xfId="0" applyNumberFormat="1" applyFont="1" applyBorder="1" applyAlignment="1">
      <alignment horizontal="center"/>
    </xf>
    <xf numFmtId="4" fontId="8" fillId="0" borderId="8" xfId="0" applyNumberFormat="1" applyFont="1" applyBorder="1"/>
    <xf numFmtId="4" fontId="8" fillId="0" borderId="11" xfId="0" applyNumberFormat="1" applyFont="1" applyBorder="1"/>
    <xf numFmtId="4" fontId="8" fillId="0" borderId="9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7" fillId="0" borderId="0" xfId="0" applyFont="1" applyFill="1" applyBorder="1"/>
    <xf numFmtId="0" fontId="8" fillId="0" borderId="8" xfId="0" applyFont="1" applyBorder="1"/>
    <xf numFmtId="4" fontId="8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6" xfId="0" applyFont="1" applyBorder="1"/>
    <xf numFmtId="0" fontId="8" fillId="0" borderId="0" xfId="0" applyFont="1" applyFill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4" fontId="7" fillId="0" borderId="1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7" fillId="0" borderId="7" xfId="0" applyNumberFormat="1" applyFont="1" applyBorder="1"/>
    <xf numFmtId="4" fontId="7" fillId="0" borderId="9" xfId="0" applyNumberFormat="1" applyFont="1" applyBorder="1" applyAlignment="1">
      <alignment horizontal="center"/>
    </xf>
    <xf numFmtId="4" fontId="7" fillId="0" borderId="11" xfId="0" applyNumberFormat="1" applyFont="1" applyBorder="1"/>
    <xf numFmtId="4" fontId="7" fillId="0" borderId="9" xfId="0" applyNumberFormat="1" applyFont="1" applyBorder="1"/>
    <xf numFmtId="1" fontId="3" fillId="0" borderId="0" xfId="0" applyNumberFormat="1" applyFont="1"/>
    <xf numFmtId="0" fontId="10" fillId="0" borderId="0" xfId="0" applyFont="1"/>
    <xf numFmtId="4" fontId="3" fillId="0" borderId="0" xfId="0" applyNumberFormat="1" applyFont="1"/>
    <xf numFmtId="4" fontId="7" fillId="0" borderId="4" xfId="0" applyNumberFormat="1" applyFont="1" applyBorder="1"/>
    <xf numFmtId="4" fontId="8" fillId="0" borderId="7" xfId="0" applyNumberFormat="1" applyFont="1" applyBorder="1"/>
    <xf numFmtId="4" fontId="7" fillId="0" borderId="2" xfId="0" applyNumberFormat="1" applyFont="1" applyBorder="1"/>
    <xf numFmtId="4" fontId="8" fillId="0" borderId="5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7" fillId="0" borderId="0" xfId="0" applyFont="1" applyBorder="1"/>
    <xf numFmtId="0" fontId="10" fillId="0" borderId="0" xfId="0" applyFont="1" applyBorder="1" applyAlignment="1"/>
    <xf numFmtId="0" fontId="8" fillId="0" borderId="12" xfId="0" applyFont="1" applyBorder="1"/>
    <xf numFmtId="4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0" borderId="15" xfId="0" applyFont="1" applyBorder="1" applyAlignment="1">
      <alignment wrapText="1"/>
    </xf>
    <xf numFmtId="0" fontId="7" fillId="0" borderId="5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0" applyFont="1" applyBorder="1" applyAlignment="1">
      <alignment wrapText="1"/>
    </xf>
    <xf numFmtId="4" fontId="7" fillId="0" borderId="13" xfId="0" applyNumberFormat="1" applyFont="1" applyBorder="1"/>
    <xf numFmtId="4" fontId="7" fillId="0" borderId="14" xfId="0" applyNumberFormat="1" applyFont="1" applyBorder="1"/>
    <xf numFmtId="14" fontId="7" fillId="2" borderId="16" xfId="0" applyNumberFormat="1" applyFont="1" applyFill="1" applyBorder="1" applyAlignment="1">
      <alignment horizontal="left"/>
    </xf>
    <xf numFmtId="4" fontId="7" fillId="0" borderId="17" xfId="0" applyNumberFormat="1" applyFont="1" applyBorder="1"/>
    <xf numFmtId="180" fontId="7" fillId="0" borderId="17" xfId="0" applyNumberFormat="1" applyFont="1" applyBorder="1"/>
    <xf numFmtId="4" fontId="7" fillId="0" borderId="18" xfId="0" applyNumberFormat="1" applyFont="1" applyBorder="1"/>
    <xf numFmtId="4" fontId="8" fillId="0" borderId="0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wrapText="1"/>
    </xf>
    <xf numFmtId="174" fontId="7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19" xfId="0" applyNumberFormat="1" applyFont="1" applyBorder="1"/>
    <xf numFmtId="4" fontId="8" fillId="0" borderId="1" xfId="0" applyNumberFormat="1" applyFont="1" applyBorder="1"/>
    <xf numFmtId="0" fontId="7" fillId="0" borderId="8" xfId="0" applyFont="1" applyBorder="1" applyAlignment="1">
      <alignment wrapText="1"/>
    </xf>
    <xf numFmtId="4" fontId="7" fillId="0" borderId="20" xfId="0" applyNumberFormat="1" applyFont="1" applyBorder="1"/>
    <xf numFmtId="0" fontId="7" fillId="0" borderId="13" xfId="0" applyFont="1" applyBorder="1"/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4" fontId="7" fillId="0" borderId="22" xfId="0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8" xfId="0" applyFont="1" applyBorder="1"/>
    <xf numFmtId="0" fontId="7" fillId="3" borderId="0" xfId="0" applyFont="1" applyFill="1"/>
    <xf numFmtId="0" fontId="5" fillId="3" borderId="0" xfId="0" applyFont="1" applyFill="1"/>
    <xf numFmtId="4" fontId="7" fillId="0" borderId="25" xfId="0" applyNumberFormat="1" applyFont="1" applyBorder="1"/>
    <xf numFmtId="4" fontId="7" fillId="0" borderId="26" xfId="0" applyNumberFormat="1" applyFont="1" applyBorder="1"/>
    <xf numFmtId="1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0" fontId="6" fillId="3" borderId="0" xfId="0" applyFont="1" applyFill="1"/>
    <xf numFmtId="0" fontId="7" fillId="3" borderId="1" xfId="0" applyFont="1" applyFill="1" applyBorder="1" applyAlignment="1">
      <alignment wrapText="1"/>
    </xf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vertical="center" wrapText="1"/>
    </xf>
    <xf numFmtId="174" fontId="7" fillId="3" borderId="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/>
    <xf numFmtId="4" fontId="8" fillId="3" borderId="8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4" fontId="8" fillId="3" borderId="8" xfId="0" applyNumberFormat="1" applyFont="1" applyFill="1" applyBorder="1"/>
    <xf numFmtId="4" fontId="8" fillId="3" borderId="6" xfId="0" applyNumberFormat="1" applyFont="1" applyFill="1" applyBorder="1" applyAlignment="1">
      <alignment vertical="center" wrapText="1"/>
    </xf>
    <xf numFmtId="4" fontId="8" fillId="3" borderId="5" xfId="0" applyNumberFormat="1" applyFont="1" applyFill="1" applyBorder="1"/>
    <xf numFmtId="0" fontId="8" fillId="3" borderId="0" xfId="0" applyFont="1" applyFill="1" applyBorder="1"/>
    <xf numFmtId="4" fontId="8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8" fillId="0" borderId="11" xfId="0" applyFont="1" applyBorder="1"/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11" xfId="1" applyFont="1" applyBorder="1" applyAlignment="1" applyProtection="1">
      <alignment horizontal="center"/>
      <protection hidden="1"/>
    </xf>
    <xf numFmtId="4" fontId="7" fillId="0" borderId="1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24</xdr:row>
      <xdr:rowOff>104775</xdr:rowOff>
    </xdr:from>
    <xdr:to>
      <xdr:col>9</xdr:col>
      <xdr:colOff>371475</xdr:colOff>
      <xdr:row>24</xdr:row>
      <xdr:rowOff>257175</xdr:rowOff>
    </xdr:to>
    <xdr:pic>
      <xdr:nvPicPr>
        <xdr:cNvPr id="85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943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95250</xdr:rowOff>
    </xdr:from>
    <xdr:to>
      <xdr:col>9</xdr:col>
      <xdr:colOff>152400</xdr:colOff>
      <xdr:row>24</xdr:row>
      <xdr:rowOff>247650</xdr:rowOff>
    </xdr:to>
    <xdr:pic>
      <xdr:nvPicPr>
        <xdr:cNvPr id="85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47625</xdr:rowOff>
    </xdr:from>
    <xdr:to>
      <xdr:col>9</xdr:col>
      <xdr:colOff>152400</xdr:colOff>
      <xdr:row>24</xdr:row>
      <xdr:rowOff>200025</xdr:rowOff>
    </xdr:to>
    <xdr:pic>
      <xdr:nvPicPr>
        <xdr:cNvPr id="85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886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tabSelected="1" view="pageBreakPreview" zoomScaleNormal="100" zoomScaleSheetLayoutView="100" workbookViewId="0">
      <selection activeCell="A4" sqref="A4:R4"/>
    </sheetView>
  </sheetViews>
  <sheetFormatPr defaultRowHeight="12.75" x14ac:dyDescent="0.2"/>
  <cols>
    <col min="1" max="1" width="8.5703125" customWidth="1"/>
    <col min="2" max="2" width="11.7109375" customWidth="1"/>
    <col min="3" max="3" width="12.5703125" customWidth="1"/>
    <col min="4" max="5" width="12.140625" customWidth="1"/>
    <col min="6" max="6" width="7.140625" customWidth="1"/>
    <col min="7" max="7" width="8.42578125" customWidth="1"/>
    <col min="8" max="8" width="5.28515625" customWidth="1"/>
    <col min="9" max="9" width="11.42578125" customWidth="1"/>
    <col min="10" max="10" width="11.140625" customWidth="1"/>
    <col min="11" max="11" width="5.7109375" customWidth="1"/>
    <col min="12" max="12" width="5" customWidth="1"/>
    <col min="13" max="13" width="4.28515625" customWidth="1"/>
    <col min="14" max="14" width="5" customWidth="1"/>
    <col min="15" max="15" width="7.28515625" customWidth="1"/>
    <col min="16" max="16" width="5.7109375" customWidth="1"/>
    <col min="17" max="17" width="4.7109375" customWidth="1"/>
    <col min="18" max="18" width="5.28515625" customWidth="1"/>
    <col min="19" max="19" width="9.140625" hidden="1" customWidth="1"/>
    <col min="20" max="20" width="0.28515625" hidden="1" customWidth="1"/>
    <col min="21" max="22" width="9.140625" hidden="1" customWidth="1"/>
  </cols>
  <sheetData>
    <row r="1" spans="1:256" s="2" customFormat="1" ht="15.75" x14ac:dyDescent="0.25">
      <c r="G1" s="129" t="s">
        <v>27</v>
      </c>
      <c r="H1" s="129"/>
      <c r="I1" s="129"/>
      <c r="J1" s="129"/>
      <c r="K1" s="129"/>
      <c r="L1" s="129"/>
      <c r="M1" s="59"/>
      <c r="Q1" s="60"/>
      <c r="R1" s="60"/>
    </row>
    <row r="2" spans="1:256" s="2" customFormat="1" ht="15.75" x14ac:dyDescent="0.25">
      <c r="G2" s="130" t="s">
        <v>37</v>
      </c>
      <c r="H2" s="130"/>
      <c r="I2" s="130"/>
      <c r="J2" s="130"/>
      <c r="K2" s="130"/>
      <c r="L2" s="130"/>
      <c r="M2" s="59"/>
      <c r="Q2" s="60"/>
      <c r="R2" s="60"/>
    </row>
    <row r="3" spans="1:256" s="8" customFormat="1" x14ac:dyDescent="0.2">
      <c r="G3" s="61"/>
      <c r="H3" s="2"/>
      <c r="I3" s="69" t="s">
        <v>45</v>
      </c>
      <c r="J3" s="69"/>
      <c r="K3" s="2"/>
      <c r="L3" s="2"/>
      <c r="M3" s="9"/>
      <c r="Q3" s="10"/>
      <c r="R3" s="10"/>
    </row>
    <row r="4" spans="1:256" ht="5.25" customHeight="1" thickBo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256" s="4" customFormat="1" ht="13.5" customHeight="1" thickBot="1" x14ac:dyDescent="0.25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256" s="4" customFormat="1" ht="70.5" customHeight="1" thickBot="1" x14ac:dyDescent="0.25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6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256" s="4" customFormat="1" ht="12" x14ac:dyDescent="0.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56" s="5" customFormat="1" ht="12" x14ac:dyDescent="0.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256" s="5" customFormat="1" thickBot="1" x14ac:dyDescent="0.25">
      <c r="A9" s="133" t="s">
        <v>35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256" s="5" customFormat="1" ht="23.25" thickBot="1" x14ac:dyDescent="0.25">
      <c r="A10" s="77" t="s">
        <v>13</v>
      </c>
      <c r="B10" s="78">
        <v>16493000</v>
      </c>
      <c r="C10" s="78"/>
      <c r="D10" s="78"/>
      <c r="E10" s="78">
        <f>B10</f>
        <v>16493000</v>
      </c>
      <c r="F10" s="78"/>
      <c r="G10" s="78"/>
      <c r="H10" s="78">
        <v>0</v>
      </c>
      <c r="I10" s="78"/>
      <c r="J10" s="78"/>
      <c r="K10" s="78"/>
      <c r="L10" s="78"/>
      <c r="M10" s="78"/>
      <c r="N10" s="78">
        <v>0</v>
      </c>
      <c r="O10" s="78"/>
      <c r="P10" s="78"/>
      <c r="Q10" s="78"/>
      <c r="R10" s="79"/>
    </row>
    <row r="11" spans="1:256" s="5" customFormat="1" thickBot="1" x14ac:dyDescent="0.25">
      <c r="A11" s="80">
        <v>43843</v>
      </c>
      <c r="B11" s="81">
        <f>E10</f>
        <v>16493000</v>
      </c>
      <c r="C11" s="81">
        <v>0</v>
      </c>
      <c r="D11" s="81">
        <v>167000</v>
      </c>
      <c r="E11" s="81">
        <f>B11+C11-D11</f>
        <v>16326000</v>
      </c>
      <c r="F11" s="81">
        <v>0</v>
      </c>
      <c r="G11" s="82">
        <v>7.75</v>
      </c>
      <c r="H11" s="81">
        <v>0</v>
      </c>
      <c r="I11" s="81">
        <v>0</v>
      </c>
      <c r="J11" s="81">
        <f>I11</f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3">
        <v>0</v>
      </c>
    </row>
    <row r="12" spans="1:256" s="5" customFormat="1" thickBot="1" x14ac:dyDescent="0.25">
      <c r="A12" s="80">
        <v>43864</v>
      </c>
      <c r="B12" s="81">
        <f>E11</f>
        <v>16326000</v>
      </c>
      <c r="C12" s="81">
        <v>0</v>
      </c>
      <c r="D12" s="81">
        <v>167000</v>
      </c>
      <c r="E12" s="81">
        <f>B12+C12-D12</f>
        <v>16159000</v>
      </c>
      <c r="F12" s="81">
        <v>0</v>
      </c>
      <c r="G12" s="82">
        <v>7.75</v>
      </c>
      <c r="H12" s="81">
        <v>0</v>
      </c>
      <c r="I12" s="81">
        <v>107626.96</v>
      </c>
      <c r="J12" s="81">
        <f>I12</f>
        <v>107626.96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3">
        <v>0</v>
      </c>
    </row>
    <row r="13" spans="1:256" s="5" customFormat="1" thickBot="1" x14ac:dyDescent="0.25">
      <c r="A13" s="80">
        <v>43892</v>
      </c>
      <c r="B13" s="81">
        <f>E12</f>
        <v>16159000</v>
      </c>
      <c r="C13" s="81">
        <v>0</v>
      </c>
      <c r="D13" s="81">
        <v>167000</v>
      </c>
      <c r="E13" s="81">
        <f>B13+C13-D13</f>
        <v>15992000</v>
      </c>
      <c r="F13" s="81">
        <v>0</v>
      </c>
      <c r="G13" s="82">
        <v>7.75</v>
      </c>
      <c r="H13" s="81">
        <v>0</v>
      </c>
      <c r="I13" s="81">
        <v>99333.83</v>
      </c>
      <c r="J13" s="81">
        <f>I13</f>
        <v>99333.83</v>
      </c>
      <c r="K13" s="81">
        <v>0</v>
      </c>
      <c r="L13" s="81">
        <v>0</v>
      </c>
      <c r="M13" s="81"/>
      <c r="N13" s="81">
        <v>0</v>
      </c>
      <c r="O13" s="81">
        <v>0</v>
      </c>
      <c r="P13" s="81">
        <v>0</v>
      </c>
      <c r="Q13" s="81">
        <v>0</v>
      </c>
      <c r="R13" s="83">
        <v>0</v>
      </c>
    </row>
    <row r="14" spans="1:256" s="5" customFormat="1" thickBot="1" x14ac:dyDescent="0.25">
      <c r="A14" s="80">
        <v>43922</v>
      </c>
      <c r="B14" s="81">
        <f>E13</f>
        <v>15992000</v>
      </c>
      <c r="C14" s="81">
        <v>0</v>
      </c>
      <c r="D14" s="81">
        <v>167000</v>
      </c>
      <c r="E14" s="81">
        <f>B14+C14-D14</f>
        <v>15825000</v>
      </c>
      <c r="F14" s="81">
        <v>0</v>
      </c>
      <c r="G14" s="82">
        <v>7.75</v>
      </c>
      <c r="H14" s="81">
        <v>0</v>
      </c>
      <c r="I14" s="81">
        <v>105045.53</v>
      </c>
      <c r="J14" s="81">
        <f>I14</f>
        <v>105045.53</v>
      </c>
      <c r="K14" s="81">
        <v>0</v>
      </c>
      <c r="L14" s="81">
        <v>0</v>
      </c>
      <c r="M14" s="81"/>
      <c r="N14" s="81">
        <v>0</v>
      </c>
      <c r="O14" s="81">
        <v>0</v>
      </c>
      <c r="P14" s="81">
        <v>0</v>
      </c>
      <c r="Q14" s="81">
        <v>0</v>
      </c>
      <c r="R14" s="83">
        <v>0</v>
      </c>
    </row>
    <row r="15" spans="1:256" s="5" customFormat="1" thickBot="1" x14ac:dyDescent="0.25">
      <c r="A15" s="70" t="s">
        <v>20</v>
      </c>
      <c r="B15" s="71" t="s">
        <v>19</v>
      </c>
      <c r="C15" s="52">
        <f>SUM(C11:C11)</f>
        <v>0</v>
      </c>
      <c r="D15" s="52">
        <f>SUM(D11:D14)</f>
        <v>668000</v>
      </c>
      <c r="E15" s="52" t="s">
        <v>38</v>
      </c>
      <c r="F15" s="52"/>
      <c r="G15" s="52"/>
      <c r="H15" s="71" t="s">
        <v>19</v>
      </c>
      <c r="I15" s="52">
        <f>SUM(I11:I14)</f>
        <v>312006.32</v>
      </c>
      <c r="J15" s="52">
        <f>SUM(J11:J14)</f>
        <v>312006.32</v>
      </c>
      <c r="K15" s="52"/>
      <c r="L15" s="52"/>
      <c r="M15" s="52"/>
      <c r="N15" s="71" t="s">
        <v>19</v>
      </c>
      <c r="O15" s="52">
        <v>0</v>
      </c>
      <c r="P15" s="52">
        <v>0</v>
      </c>
      <c r="Q15" s="52">
        <v>0</v>
      </c>
      <c r="R15" s="72">
        <v>0</v>
      </c>
      <c r="IV15" s="123">
        <f>SUM(C15:IU15)</f>
        <v>1292012.6400000001</v>
      </c>
    </row>
    <row r="16" spans="1:256" s="5" customFormat="1" ht="12" x14ac:dyDescent="0.2">
      <c r="A16" s="28"/>
      <c r="B16" s="29"/>
      <c r="C16" s="30"/>
      <c r="D16" s="30"/>
      <c r="E16" s="30"/>
      <c r="F16" s="30"/>
      <c r="G16" s="30"/>
      <c r="H16" s="29"/>
      <c r="I16" s="30"/>
      <c r="J16" s="30"/>
      <c r="K16" s="30"/>
      <c r="L16" s="30"/>
      <c r="M16" s="30"/>
      <c r="N16" s="29"/>
      <c r="O16" s="30"/>
      <c r="P16" s="30"/>
      <c r="Q16" s="30"/>
      <c r="R16" s="30"/>
    </row>
    <row r="17" spans="1:18" s="7" customFormat="1" ht="12" x14ac:dyDescent="0.2">
      <c r="A17" s="28"/>
      <c r="B17" s="29"/>
      <c r="C17" s="30"/>
      <c r="D17" s="30"/>
      <c r="E17" s="30"/>
      <c r="F17" s="30"/>
      <c r="G17" s="30"/>
      <c r="H17" s="29"/>
      <c r="I17" s="30"/>
      <c r="J17" s="30"/>
      <c r="K17" s="30"/>
      <c r="L17" s="30"/>
      <c r="M17" s="30"/>
      <c r="N17" s="29"/>
      <c r="O17" s="30"/>
      <c r="P17" s="30"/>
      <c r="Q17" s="30"/>
      <c r="R17" s="30"/>
    </row>
    <row r="18" spans="1:18" s="4" customFormat="1" ht="12.75" customHeight="1" thickBot="1" x14ac:dyDescent="0.25">
      <c r="A18" s="132" t="s">
        <v>14</v>
      </c>
      <c r="B18" s="13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s="4" customFormat="1" ht="23.25" thickBot="1" x14ac:dyDescent="0.25">
      <c r="A19" s="31" t="s">
        <v>13</v>
      </c>
      <c r="B19" s="32">
        <f>B10</f>
        <v>16493000</v>
      </c>
      <c r="C19" s="33"/>
      <c r="D19" s="32"/>
      <c r="E19" s="33"/>
      <c r="F19" s="32"/>
      <c r="G19" s="33"/>
      <c r="H19" s="32">
        <v>0</v>
      </c>
      <c r="I19" s="33"/>
      <c r="J19" s="32"/>
      <c r="K19" s="33"/>
      <c r="L19" s="32"/>
      <c r="M19" s="33"/>
      <c r="N19" s="32">
        <v>0</v>
      </c>
      <c r="O19" s="33"/>
      <c r="P19" s="32"/>
      <c r="Q19" s="33"/>
      <c r="R19" s="32"/>
    </row>
    <row r="20" spans="1:18" s="4" customFormat="1" thickBot="1" x14ac:dyDescent="0.25">
      <c r="A20" s="31" t="s">
        <v>28</v>
      </c>
      <c r="B20" s="32">
        <f>B11</f>
        <v>16493000</v>
      </c>
      <c r="C20" s="32">
        <f t="shared" ref="C20:D23" si="0">C11</f>
        <v>0</v>
      </c>
      <c r="D20" s="32">
        <f t="shared" si="0"/>
        <v>167000</v>
      </c>
      <c r="E20" s="32">
        <f>B20+C20-D20</f>
        <v>16326000</v>
      </c>
      <c r="F20" s="32">
        <v>0</v>
      </c>
      <c r="G20" s="32">
        <f t="shared" ref="G20:J23" si="1">G11</f>
        <v>7.75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</row>
    <row r="21" spans="1:18" s="4" customFormat="1" thickBot="1" x14ac:dyDescent="0.25">
      <c r="A21" s="31" t="s">
        <v>40</v>
      </c>
      <c r="B21" s="32">
        <f>B12</f>
        <v>16326000</v>
      </c>
      <c r="C21" s="32">
        <f t="shared" si="0"/>
        <v>0</v>
      </c>
      <c r="D21" s="32">
        <f t="shared" si="0"/>
        <v>167000</v>
      </c>
      <c r="E21" s="32">
        <f>B21+C21-D21</f>
        <v>16159000</v>
      </c>
      <c r="F21" s="32">
        <v>0</v>
      </c>
      <c r="G21" s="32">
        <f t="shared" si="1"/>
        <v>7.75</v>
      </c>
      <c r="H21" s="32">
        <f t="shared" si="1"/>
        <v>0</v>
      </c>
      <c r="I21" s="32">
        <f t="shared" si="1"/>
        <v>107626.96</v>
      </c>
      <c r="J21" s="32">
        <f t="shared" si="1"/>
        <v>107626.96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</row>
    <row r="22" spans="1:18" s="4" customFormat="1" thickBot="1" x14ac:dyDescent="0.25">
      <c r="A22" s="31" t="s">
        <v>41</v>
      </c>
      <c r="B22" s="32">
        <f>B13</f>
        <v>16159000</v>
      </c>
      <c r="C22" s="32">
        <f t="shared" si="0"/>
        <v>0</v>
      </c>
      <c r="D22" s="32">
        <f t="shared" si="0"/>
        <v>167000</v>
      </c>
      <c r="E22" s="32">
        <f>B22+C22-D22</f>
        <v>15992000</v>
      </c>
      <c r="F22" s="32">
        <v>0</v>
      </c>
      <c r="G22" s="32">
        <f t="shared" si="1"/>
        <v>7.75</v>
      </c>
      <c r="H22" s="32">
        <f t="shared" si="1"/>
        <v>0</v>
      </c>
      <c r="I22" s="32">
        <f t="shared" si="1"/>
        <v>99333.83</v>
      </c>
      <c r="J22" s="32">
        <f t="shared" si="1"/>
        <v>99333.83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s="4" customFormat="1" thickBot="1" x14ac:dyDescent="0.25">
      <c r="A23" s="31" t="s">
        <v>44</v>
      </c>
      <c r="B23" s="32">
        <f>B14</f>
        <v>15992000</v>
      </c>
      <c r="C23" s="32">
        <f t="shared" si="0"/>
        <v>0</v>
      </c>
      <c r="D23" s="32">
        <f t="shared" si="0"/>
        <v>167000</v>
      </c>
      <c r="E23" s="32">
        <f>B23+C23-D23</f>
        <v>15825000</v>
      </c>
      <c r="F23" s="32">
        <v>0</v>
      </c>
      <c r="G23" s="32">
        <f t="shared" si="1"/>
        <v>7.75</v>
      </c>
      <c r="H23" s="32">
        <f t="shared" si="1"/>
        <v>0</v>
      </c>
      <c r="I23" s="32">
        <f t="shared" si="1"/>
        <v>105045.53</v>
      </c>
      <c r="J23" s="32">
        <f t="shared" si="1"/>
        <v>105045.53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 s="5" customFormat="1" thickBot="1" x14ac:dyDescent="0.25">
      <c r="A24" s="42"/>
      <c r="B24" s="43" t="s">
        <v>19</v>
      </c>
      <c r="C24" s="36">
        <f>SUM(C20:C20)</f>
        <v>0</v>
      </c>
      <c r="D24" s="36">
        <f>SUM(D20:D23)</f>
        <v>668000</v>
      </c>
      <c r="E24" s="40">
        <f>B19+C24-D24</f>
        <v>15825000</v>
      </c>
      <c r="F24" s="36">
        <v>0</v>
      </c>
      <c r="G24" s="40"/>
      <c r="H24" s="43" t="s">
        <v>19</v>
      </c>
      <c r="I24" s="36">
        <f>SUM(I20:I23)</f>
        <v>312006.32</v>
      </c>
      <c r="J24" s="36">
        <f>SUM(J20:J23)</f>
        <v>312006.32</v>
      </c>
      <c r="K24" s="40"/>
      <c r="L24" s="36"/>
      <c r="M24" s="40"/>
      <c r="N24" s="43" t="s">
        <v>19</v>
      </c>
      <c r="O24" s="39">
        <v>0</v>
      </c>
      <c r="P24" s="36">
        <v>0</v>
      </c>
      <c r="Q24" s="40">
        <v>0</v>
      </c>
      <c r="R24" s="36">
        <v>0</v>
      </c>
    </row>
    <row r="25" spans="1:18" s="4" customFormat="1" ht="45.75" thickBot="1" x14ac:dyDescent="0.25">
      <c r="A25" s="44" t="s">
        <v>29</v>
      </c>
      <c r="B25" s="45" t="s">
        <v>19</v>
      </c>
      <c r="C25" s="46"/>
      <c r="D25" s="47"/>
      <c r="E25" s="46"/>
      <c r="F25" s="47"/>
      <c r="G25" s="46"/>
      <c r="H25" s="45" t="s">
        <v>19</v>
      </c>
      <c r="I25" s="46"/>
      <c r="J25" s="47"/>
      <c r="K25" s="46"/>
      <c r="L25" s="47"/>
      <c r="M25" s="46"/>
      <c r="N25" s="45" t="s">
        <v>19</v>
      </c>
      <c r="O25" s="46"/>
      <c r="P25" s="47"/>
      <c r="Q25" s="46"/>
      <c r="R25" s="47"/>
    </row>
    <row r="26" spans="1:18" s="4" customFormat="1" ht="12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5" customFormat="1" ht="12" x14ac:dyDescent="0.2">
      <c r="A27" s="10" t="s">
        <v>22</v>
      </c>
      <c r="B27" s="29"/>
      <c r="C27" s="30"/>
      <c r="D27" s="30"/>
      <c r="E27" s="30"/>
      <c r="F27" s="30"/>
      <c r="G27" s="30"/>
      <c r="H27" s="29"/>
      <c r="I27" s="30"/>
      <c r="J27" s="30"/>
      <c r="K27" s="30"/>
      <c r="L27" s="30"/>
      <c r="M27" s="30"/>
      <c r="N27" s="29"/>
      <c r="O27" s="30"/>
      <c r="P27" s="30"/>
      <c r="Q27" s="30"/>
      <c r="R27" s="30"/>
    </row>
    <row r="28" spans="1:18" s="5" customFormat="1" ht="12" x14ac:dyDescent="0.2">
      <c r="A28" s="28"/>
      <c r="B28" s="29"/>
      <c r="C28" s="30"/>
      <c r="D28" s="30"/>
      <c r="E28" s="30"/>
      <c r="F28" s="30"/>
      <c r="G28" s="84"/>
      <c r="H28" s="29"/>
      <c r="I28" s="30"/>
      <c r="J28" s="30"/>
      <c r="K28" s="30"/>
      <c r="L28" s="30"/>
      <c r="M28" s="30"/>
      <c r="N28" s="29"/>
      <c r="O28" s="30"/>
      <c r="P28" s="30"/>
      <c r="Q28" s="30"/>
      <c r="R28" s="30"/>
    </row>
    <row r="29" spans="1:18" s="103" customFormat="1" thickBot="1" x14ac:dyDescent="0.25">
      <c r="A29" s="128" t="s">
        <v>30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02"/>
      <c r="Q29" s="102"/>
      <c r="R29" s="102"/>
    </row>
    <row r="30" spans="1:18" s="4" customFormat="1" ht="23.25" thickBot="1" x14ac:dyDescent="0.25">
      <c r="A30" s="31" t="s">
        <v>13</v>
      </c>
      <c r="B30" s="32">
        <v>3906250</v>
      </c>
      <c r="C30" s="33"/>
      <c r="D30" s="32"/>
      <c r="E30" s="33">
        <f>B30</f>
        <v>3906250</v>
      </c>
      <c r="F30" s="32"/>
      <c r="G30" s="85"/>
      <c r="H30" s="32">
        <v>0</v>
      </c>
      <c r="I30" s="33"/>
      <c r="J30" s="32"/>
      <c r="K30" s="33"/>
      <c r="L30" s="32"/>
      <c r="M30" s="33"/>
      <c r="N30" s="32"/>
      <c r="O30" s="33"/>
      <c r="P30" s="32"/>
      <c r="Q30" s="33"/>
      <c r="R30" s="32"/>
    </row>
    <row r="31" spans="1:18" s="4" customFormat="1" thickBot="1" x14ac:dyDescent="0.25">
      <c r="A31" s="86">
        <v>43861</v>
      </c>
      <c r="B31" s="32">
        <f>E30</f>
        <v>3906250</v>
      </c>
      <c r="C31" s="33">
        <v>0</v>
      </c>
      <c r="D31" s="32">
        <v>3906250</v>
      </c>
      <c r="E31" s="33">
        <f>B31+C31-D31</f>
        <v>0</v>
      </c>
      <c r="F31" s="32">
        <v>0</v>
      </c>
      <c r="G31" s="87">
        <v>2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33"/>
      <c r="N31" s="32">
        <v>0</v>
      </c>
      <c r="O31" s="33">
        <v>0</v>
      </c>
      <c r="P31" s="32">
        <v>0</v>
      </c>
      <c r="Q31" s="33">
        <v>0</v>
      </c>
      <c r="R31" s="32">
        <v>0</v>
      </c>
    </row>
    <row r="32" spans="1:18" s="4" customFormat="1" thickBot="1" x14ac:dyDescent="0.25">
      <c r="A32" s="86">
        <v>43867</v>
      </c>
      <c r="B32" s="32">
        <f>E31</f>
        <v>0</v>
      </c>
      <c r="C32" s="33">
        <v>0</v>
      </c>
      <c r="D32" s="32">
        <v>0</v>
      </c>
      <c r="E32" s="33">
        <f>B32+C32-D32</f>
        <v>0</v>
      </c>
      <c r="F32" s="32">
        <v>0</v>
      </c>
      <c r="G32" s="87">
        <v>2</v>
      </c>
      <c r="H32" s="32">
        <v>0</v>
      </c>
      <c r="I32" s="33">
        <v>705667.77</v>
      </c>
      <c r="J32" s="32">
        <f>I32</f>
        <v>705667.77</v>
      </c>
      <c r="K32" s="33">
        <v>0</v>
      </c>
      <c r="L32" s="32">
        <v>0</v>
      </c>
      <c r="M32" s="33"/>
      <c r="N32" s="32">
        <v>0</v>
      </c>
      <c r="O32" s="33">
        <v>0</v>
      </c>
      <c r="P32" s="32">
        <v>0</v>
      </c>
      <c r="Q32" s="33">
        <v>0</v>
      </c>
      <c r="R32" s="32">
        <v>0</v>
      </c>
    </row>
    <row r="33" spans="1:18" s="5" customFormat="1" thickBot="1" x14ac:dyDescent="0.25">
      <c r="A33" s="42" t="s">
        <v>20</v>
      </c>
      <c r="B33" s="43" t="s">
        <v>19</v>
      </c>
      <c r="C33" s="40">
        <f>SUM(C31:C31)</f>
        <v>0</v>
      </c>
      <c r="D33" s="36">
        <f>SUM(D31:D31)</f>
        <v>3906250</v>
      </c>
      <c r="E33" s="40">
        <f>B30+C33-D33</f>
        <v>0</v>
      </c>
      <c r="F33" s="36">
        <v>0</v>
      </c>
      <c r="G33" s="88"/>
      <c r="H33" s="43" t="s">
        <v>19</v>
      </c>
      <c r="I33" s="40">
        <f>SUM(I31:I32)</f>
        <v>705667.77</v>
      </c>
      <c r="J33" s="36">
        <f>SUM(J31:J32)</f>
        <v>705667.77</v>
      </c>
      <c r="K33" s="40">
        <f>SUM(K31)</f>
        <v>0</v>
      </c>
      <c r="L33" s="36">
        <f>SUM(L31)</f>
        <v>0</v>
      </c>
      <c r="M33" s="40"/>
      <c r="N33" s="43" t="s">
        <v>19</v>
      </c>
      <c r="O33" s="39">
        <f>SUM(O31)</f>
        <v>0</v>
      </c>
      <c r="P33" s="36">
        <f>SUM(P31)</f>
        <v>0</v>
      </c>
      <c r="Q33" s="40">
        <v>0</v>
      </c>
      <c r="R33" s="36">
        <v>0</v>
      </c>
    </row>
    <row r="34" spans="1:18" s="5" customFormat="1" ht="12" x14ac:dyDescent="0.2">
      <c r="A34" s="28"/>
      <c r="B34" s="29"/>
      <c r="C34" s="30"/>
      <c r="D34" s="30"/>
      <c r="E34" s="30"/>
      <c r="F34" s="30"/>
      <c r="G34" s="84"/>
      <c r="H34" s="29"/>
      <c r="I34" s="30"/>
      <c r="J34" s="30"/>
      <c r="K34" s="30"/>
      <c r="L34" s="30"/>
      <c r="M34" s="30"/>
      <c r="N34" s="29"/>
      <c r="O34" s="30"/>
      <c r="P34" s="30"/>
      <c r="Q34" s="30"/>
      <c r="R34" s="30"/>
    </row>
    <row r="35" spans="1:18" s="103" customFormat="1" thickBot="1" x14ac:dyDescent="0.25">
      <c r="A35" s="128" t="s">
        <v>31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02"/>
      <c r="Q35" s="102"/>
      <c r="R35" s="102"/>
    </row>
    <row r="36" spans="1:18" s="4" customFormat="1" ht="23.25" thickBot="1" x14ac:dyDescent="0.25">
      <c r="A36" s="31" t="s">
        <v>13</v>
      </c>
      <c r="B36" s="32">
        <v>16250000</v>
      </c>
      <c r="C36" s="33"/>
      <c r="D36" s="32"/>
      <c r="E36" s="33">
        <f>B36</f>
        <v>16250000</v>
      </c>
      <c r="F36" s="32"/>
      <c r="G36" s="85"/>
      <c r="H36" s="32">
        <v>0</v>
      </c>
      <c r="I36" s="33"/>
      <c r="J36" s="32"/>
      <c r="K36" s="33"/>
      <c r="L36" s="32"/>
      <c r="M36" s="33"/>
      <c r="N36" s="32"/>
      <c r="O36" s="33"/>
      <c r="P36" s="32"/>
      <c r="Q36" s="33"/>
      <c r="R36" s="32"/>
    </row>
    <row r="37" spans="1:18" s="4" customFormat="1" thickBot="1" x14ac:dyDescent="0.25">
      <c r="A37" s="86">
        <v>43860</v>
      </c>
      <c r="B37" s="32">
        <f>E36</f>
        <v>16250000</v>
      </c>
      <c r="C37" s="33">
        <v>0</v>
      </c>
      <c r="D37" s="32">
        <v>8125000</v>
      </c>
      <c r="E37" s="33">
        <f>B37+C37-D37</f>
        <v>8125000</v>
      </c>
      <c r="F37" s="32">
        <v>0</v>
      </c>
      <c r="G37" s="87">
        <v>2</v>
      </c>
      <c r="H37" s="32">
        <v>0</v>
      </c>
      <c r="I37" s="33">
        <v>0</v>
      </c>
      <c r="J37" s="32">
        <v>0</v>
      </c>
      <c r="K37" s="33">
        <v>0</v>
      </c>
      <c r="L37" s="32">
        <v>0</v>
      </c>
      <c r="M37" s="33"/>
      <c r="N37" s="32">
        <v>0</v>
      </c>
      <c r="O37" s="33">
        <v>0</v>
      </c>
      <c r="P37" s="32">
        <v>0</v>
      </c>
      <c r="Q37" s="33">
        <v>0</v>
      </c>
      <c r="R37" s="32">
        <v>0</v>
      </c>
    </row>
    <row r="38" spans="1:18" s="4" customFormat="1" thickBot="1" x14ac:dyDescent="0.25">
      <c r="A38" s="86">
        <v>43861</v>
      </c>
      <c r="B38" s="32">
        <f>E37</f>
        <v>8125000</v>
      </c>
      <c r="C38" s="33">
        <v>0</v>
      </c>
      <c r="D38" s="32">
        <v>8125000</v>
      </c>
      <c r="E38" s="33">
        <f>B38+C38-D38</f>
        <v>0</v>
      </c>
      <c r="F38" s="32">
        <v>0</v>
      </c>
      <c r="G38" s="87">
        <v>2</v>
      </c>
      <c r="H38" s="32">
        <v>0</v>
      </c>
      <c r="I38" s="33">
        <v>0</v>
      </c>
      <c r="J38" s="32">
        <v>0</v>
      </c>
      <c r="K38" s="33">
        <v>0</v>
      </c>
      <c r="L38" s="32">
        <v>0</v>
      </c>
      <c r="M38" s="33"/>
      <c r="N38" s="32">
        <v>0</v>
      </c>
      <c r="O38" s="33">
        <v>0</v>
      </c>
      <c r="P38" s="32">
        <v>0</v>
      </c>
      <c r="Q38" s="33">
        <v>0</v>
      </c>
      <c r="R38" s="32">
        <v>0</v>
      </c>
    </row>
    <row r="39" spans="1:18" s="4" customFormat="1" thickBot="1" x14ac:dyDescent="0.25">
      <c r="A39" s="86">
        <v>43941</v>
      </c>
      <c r="B39" s="32">
        <f>E38</f>
        <v>0</v>
      </c>
      <c r="C39" s="33">
        <v>0</v>
      </c>
      <c r="D39" s="32">
        <v>0</v>
      </c>
      <c r="E39" s="33">
        <f>B39+C39-D39</f>
        <v>0</v>
      </c>
      <c r="F39" s="32">
        <v>0</v>
      </c>
      <c r="G39" s="87">
        <v>2</v>
      </c>
      <c r="H39" s="32">
        <v>0</v>
      </c>
      <c r="I39" s="33">
        <v>1461879.63</v>
      </c>
      <c r="J39" s="32">
        <f>I39</f>
        <v>1461879.63</v>
      </c>
      <c r="K39" s="33">
        <v>0</v>
      </c>
      <c r="L39" s="32">
        <v>0</v>
      </c>
      <c r="M39" s="33"/>
      <c r="N39" s="32">
        <v>0</v>
      </c>
      <c r="O39" s="33">
        <v>0</v>
      </c>
      <c r="P39" s="32">
        <v>0</v>
      </c>
      <c r="Q39" s="33">
        <v>0</v>
      </c>
      <c r="R39" s="32">
        <v>0</v>
      </c>
    </row>
    <row r="40" spans="1:18" s="5" customFormat="1" thickBot="1" x14ac:dyDescent="0.25">
      <c r="A40" s="42" t="s">
        <v>20</v>
      </c>
      <c r="B40" s="43" t="s">
        <v>19</v>
      </c>
      <c r="C40" s="40">
        <f>SUM(C37:C37)</f>
        <v>0</v>
      </c>
      <c r="D40" s="36">
        <f>SUM(D37:D39)</f>
        <v>16250000</v>
      </c>
      <c r="E40" s="40">
        <f>B36+C40-D40</f>
        <v>0</v>
      </c>
      <c r="F40" s="36">
        <v>0</v>
      </c>
      <c r="G40" s="88"/>
      <c r="H40" s="43" t="s">
        <v>19</v>
      </c>
      <c r="I40" s="40">
        <f>SUM(I37:I39)</f>
        <v>1461879.63</v>
      </c>
      <c r="J40" s="36">
        <f>SUM(J37:J39)</f>
        <v>1461879.63</v>
      </c>
      <c r="K40" s="40">
        <f>SUM(K37)</f>
        <v>0</v>
      </c>
      <c r="L40" s="36">
        <f>SUM(L37)</f>
        <v>0</v>
      </c>
      <c r="M40" s="40"/>
      <c r="N40" s="43" t="s">
        <v>19</v>
      </c>
      <c r="O40" s="39">
        <f>SUM(O37)</f>
        <v>0</v>
      </c>
      <c r="P40" s="36">
        <f>SUM(P37)</f>
        <v>0</v>
      </c>
      <c r="Q40" s="40">
        <v>0</v>
      </c>
      <c r="R40" s="36">
        <v>0</v>
      </c>
    </row>
    <row r="41" spans="1:18" s="5" customFormat="1" thickBot="1" x14ac:dyDescent="0.25">
      <c r="A41" s="124"/>
      <c r="B41" s="125"/>
      <c r="C41" s="37"/>
      <c r="D41" s="37"/>
      <c r="E41" s="37"/>
      <c r="F41" s="37"/>
      <c r="G41" s="126"/>
      <c r="H41" s="125"/>
      <c r="I41" s="37"/>
      <c r="J41" s="37"/>
      <c r="K41" s="37"/>
      <c r="L41" s="37"/>
      <c r="M41" s="37"/>
      <c r="N41" s="125"/>
      <c r="O41" s="37"/>
      <c r="P41" s="30"/>
      <c r="Q41" s="30"/>
      <c r="R41" s="30"/>
    </row>
    <row r="42" spans="1:18" s="108" customFormat="1" thickBot="1" x14ac:dyDescent="0.25">
      <c r="A42" s="128" t="s">
        <v>33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02"/>
      <c r="Q42" s="102"/>
      <c r="R42" s="102"/>
    </row>
    <row r="43" spans="1:18" s="5" customFormat="1" ht="23.25" thickBot="1" x14ac:dyDescent="0.25">
      <c r="A43" s="31" t="s">
        <v>13</v>
      </c>
      <c r="B43" s="32">
        <v>7812500</v>
      </c>
      <c r="C43" s="33"/>
      <c r="D43" s="32"/>
      <c r="E43" s="33">
        <f>B43</f>
        <v>7812500</v>
      </c>
      <c r="F43" s="32"/>
      <c r="G43" s="85"/>
      <c r="H43" s="32">
        <v>0</v>
      </c>
      <c r="I43" s="33"/>
      <c r="J43" s="32"/>
      <c r="K43" s="33"/>
      <c r="L43" s="32"/>
      <c r="M43" s="33"/>
      <c r="N43" s="32"/>
      <c r="O43" s="33"/>
      <c r="P43" s="32"/>
      <c r="Q43" s="33"/>
      <c r="R43" s="32"/>
    </row>
    <row r="44" spans="1:18" s="5" customFormat="1" thickBot="1" x14ac:dyDescent="0.25">
      <c r="A44" s="86">
        <v>43861</v>
      </c>
      <c r="B44" s="32">
        <f>E43</f>
        <v>7812500</v>
      </c>
      <c r="C44" s="33">
        <v>0</v>
      </c>
      <c r="D44" s="32">
        <v>7812500</v>
      </c>
      <c r="E44" s="33">
        <f>B44+C44-D44</f>
        <v>0</v>
      </c>
      <c r="F44" s="32">
        <v>0</v>
      </c>
      <c r="G44" s="87">
        <v>2</v>
      </c>
      <c r="H44" s="32">
        <v>0</v>
      </c>
      <c r="I44" s="33">
        <v>0</v>
      </c>
      <c r="J44" s="32">
        <v>0</v>
      </c>
      <c r="K44" s="33">
        <v>0</v>
      </c>
      <c r="L44" s="32">
        <v>0</v>
      </c>
      <c r="M44" s="33"/>
      <c r="N44" s="32">
        <v>0</v>
      </c>
      <c r="O44" s="33">
        <v>0</v>
      </c>
      <c r="P44" s="32">
        <v>0</v>
      </c>
      <c r="Q44" s="33">
        <v>0</v>
      </c>
      <c r="R44" s="32">
        <v>0</v>
      </c>
    </row>
    <row r="45" spans="1:18" s="5" customFormat="1" thickBot="1" x14ac:dyDescent="0.25">
      <c r="A45" s="42" t="s">
        <v>20</v>
      </c>
      <c r="B45" s="43" t="s">
        <v>19</v>
      </c>
      <c r="C45" s="40">
        <f>SUM(C44:C44)</f>
        <v>0</v>
      </c>
      <c r="D45" s="36">
        <f>SUM(D44:D44)</f>
        <v>7812500</v>
      </c>
      <c r="E45" s="40">
        <f>B43+C45-D45</f>
        <v>0</v>
      </c>
      <c r="F45" s="36">
        <v>0</v>
      </c>
      <c r="G45" s="88"/>
      <c r="H45" s="43" t="s">
        <v>19</v>
      </c>
      <c r="I45" s="40">
        <f>SUM(I44:I44)</f>
        <v>0</v>
      </c>
      <c r="J45" s="36">
        <f>SUM(J44:J44)</f>
        <v>0</v>
      </c>
      <c r="K45" s="40">
        <f>SUM(K44)</f>
        <v>0</v>
      </c>
      <c r="L45" s="36">
        <f>SUM(L44)</f>
        <v>0</v>
      </c>
      <c r="M45" s="40"/>
      <c r="N45" s="43" t="s">
        <v>19</v>
      </c>
      <c r="O45" s="39">
        <f>SUM(O44)</f>
        <v>0</v>
      </c>
      <c r="P45" s="36">
        <f>SUM(P44)</f>
        <v>0</v>
      </c>
      <c r="Q45" s="40">
        <v>0</v>
      </c>
      <c r="R45" s="36">
        <v>0</v>
      </c>
    </row>
    <row r="46" spans="1:18" s="5" customFormat="1" ht="12" x14ac:dyDescent="0.2">
      <c r="A46" s="28"/>
      <c r="B46" s="29"/>
      <c r="C46" s="30"/>
      <c r="D46" s="30"/>
      <c r="E46" s="30"/>
      <c r="F46" s="30"/>
      <c r="G46" s="84"/>
      <c r="H46" s="29"/>
      <c r="I46" s="30"/>
      <c r="J46" s="30"/>
      <c r="K46" s="30"/>
      <c r="L46" s="30"/>
      <c r="M46" s="30"/>
      <c r="N46" s="29"/>
      <c r="O46" s="30"/>
      <c r="P46" s="30"/>
      <c r="Q46" s="30"/>
      <c r="R46" s="30"/>
    </row>
    <row r="47" spans="1:18" s="108" customFormat="1" thickBot="1" x14ac:dyDescent="0.25">
      <c r="A47" s="128" t="s">
        <v>32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02"/>
      <c r="Q47" s="102"/>
      <c r="R47" s="102"/>
    </row>
    <row r="48" spans="1:18" s="5" customFormat="1" ht="23.25" thickBot="1" x14ac:dyDescent="0.25">
      <c r="A48" s="31" t="s">
        <v>13</v>
      </c>
      <c r="B48" s="32">
        <v>14356125</v>
      </c>
      <c r="C48" s="33"/>
      <c r="D48" s="32"/>
      <c r="E48" s="33">
        <f>B48</f>
        <v>14356125</v>
      </c>
      <c r="F48" s="32"/>
      <c r="G48" s="85"/>
      <c r="H48" s="32">
        <v>0</v>
      </c>
      <c r="I48" s="33"/>
      <c r="J48" s="32"/>
      <c r="K48" s="33"/>
      <c r="L48" s="32"/>
      <c r="M48" s="33"/>
      <c r="N48" s="32"/>
      <c r="O48" s="33"/>
      <c r="P48" s="32"/>
      <c r="Q48" s="33"/>
      <c r="R48" s="32"/>
    </row>
    <row r="49" spans="1:18" s="5" customFormat="1" thickBot="1" x14ac:dyDescent="0.25">
      <c r="A49" s="86">
        <v>43861</v>
      </c>
      <c r="B49" s="32">
        <f>E48</f>
        <v>14356125</v>
      </c>
      <c r="C49" s="33">
        <v>0</v>
      </c>
      <c r="D49" s="32">
        <v>14356125</v>
      </c>
      <c r="E49" s="33">
        <f>B49+C49-D49</f>
        <v>0</v>
      </c>
      <c r="F49" s="32">
        <v>0</v>
      </c>
      <c r="G49" s="87">
        <v>2</v>
      </c>
      <c r="H49" s="32">
        <v>0</v>
      </c>
      <c r="I49" s="33">
        <v>0</v>
      </c>
      <c r="J49" s="32">
        <v>0</v>
      </c>
      <c r="K49" s="33">
        <v>0</v>
      </c>
      <c r="L49" s="32">
        <v>0</v>
      </c>
      <c r="M49" s="33"/>
      <c r="N49" s="32">
        <v>0</v>
      </c>
      <c r="O49" s="33">
        <v>0</v>
      </c>
      <c r="P49" s="32">
        <v>0</v>
      </c>
      <c r="Q49" s="33">
        <v>0</v>
      </c>
      <c r="R49" s="32">
        <v>0</v>
      </c>
    </row>
    <row r="50" spans="1:18" s="5" customFormat="1" thickBot="1" x14ac:dyDescent="0.25">
      <c r="A50" s="42" t="s">
        <v>20</v>
      </c>
      <c r="B50" s="43" t="s">
        <v>19</v>
      </c>
      <c r="C50" s="40">
        <f>SUM(C49:C49)</f>
        <v>0</v>
      </c>
      <c r="D50" s="36">
        <f>SUM(D49:D49)</f>
        <v>14356125</v>
      </c>
      <c r="E50" s="40">
        <f>B48+C50-D50</f>
        <v>0</v>
      </c>
      <c r="F50" s="36">
        <v>0</v>
      </c>
      <c r="G50" s="88"/>
      <c r="H50" s="43" t="s">
        <v>19</v>
      </c>
      <c r="I50" s="40">
        <f>SUM(I49:I49)</f>
        <v>0</v>
      </c>
      <c r="J50" s="36">
        <f>SUM(J49:J49)</f>
        <v>0</v>
      </c>
      <c r="K50" s="40">
        <f>SUM(K49)</f>
        <v>0</v>
      </c>
      <c r="L50" s="36">
        <f>SUM(L49)</f>
        <v>0</v>
      </c>
      <c r="M50" s="40"/>
      <c r="N50" s="43" t="s">
        <v>19</v>
      </c>
      <c r="O50" s="39">
        <f>SUM(O49)</f>
        <v>0</v>
      </c>
      <c r="P50" s="36">
        <f>SUM(P49)</f>
        <v>0</v>
      </c>
      <c r="Q50" s="40">
        <v>0</v>
      </c>
      <c r="R50" s="36">
        <v>0</v>
      </c>
    </row>
    <row r="51" spans="1:18" s="5" customFormat="1" ht="12" x14ac:dyDescent="0.2">
      <c r="A51" s="28"/>
      <c r="B51" s="29"/>
      <c r="C51" s="30"/>
      <c r="D51" s="30"/>
      <c r="E51" s="30"/>
      <c r="F51" s="30"/>
      <c r="G51" s="84"/>
      <c r="H51" s="29"/>
      <c r="I51" s="30"/>
      <c r="J51" s="30"/>
      <c r="K51" s="30"/>
      <c r="L51" s="30"/>
      <c r="M51" s="30"/>
      <c r="N51" s="29"/>
      <c r="O51" s="30"/>
      <c r="P51" s="30"/>
      <c r="Q51" s="30"/>
      <c r="R51" s="30"/>
    </row>
    <row r="52" spans="1:18" s="108" customFormat="1" thickBot="1" x14ac:dyDescent="0.25">
      <c r="A52" s="128" t="s">
        <v>34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02"/>
      <c r="Q52" s="102"/>
      <c r="R52" s="102"/>
    </row>
    <row r="53" spans="1:18" s="5" customFormat="1" ht="23.25" thickBot="1" x14ac:dyDescent="0.25">
      <c r="A53" s="31" t="s">
        <v>13</v>
      </c>
      <c r="B53" s="32">
        <v>7500000</v>
      </c>
      <c r="C53" s="33"/>
      <c r="D53" s="32"/>
      <c r="E53" s="33">
        <f>B53</f>
        <v>7500000</v>
      </c>
      <c r="F53" s="32"/>
      <c r="G53" s="85"/>
      <c r="H53" s="32">
        <v>0</v>
      </c>
      <c r="I53" s="33"/>
      <c r="J53" s="32"/>
      <c r="K53" s="33"/>
      <c r="L53" s="32"/>
      <c r="M53" s="33"/>
      <c r="N53" s="32"/>
      <c r="O53" s="33"/>
      <c r="P53" s="32"/>
      <c r="Q53" s="33"/>
      <c r="R53" s="32"/>
    </row>
    <row r="54" spans="1:18" s="5" customFormat="1" thickBot="1" x14ac:dyDescent="0.25">
      <c r="A54" s="86">
        <v>43861</v>
      </c>
      <c r="B54" s="32">
        <f>E53</f>
        <v>7500000</v>
      </c>
      <c r="C54" s="33">
        <v>0</v>
      </c>
      <c r="D54" s="32">
        <v>7500000</v>
      </c>
      <c r="E54" s="33">
        <f>B54+C54-D54</f>
        <v>0</v>
      </c>
      <c r="F54" s="32">
        <v>0</v>
      </c>
      <c r="G54" s="87">
        <v>2</v>
      </c>
      <c r="H54" s="32">
        <v>0</v>
      </c>
      <c r="I54" s="33">
        <v>0</v>
      </c>
      <c r="J54" s="32">
        <v>0</v>
      </c>
      <c r="K54" s="33">
        <v>0</v>
      </c>
      <c r="L54" s="32">
        <v>0</v>
      </c>
      <c r="M54" s="33"/>
      <c r="N54" s="32">
        <v>0</v>
      </c>
      <c r="O54" s="33">
        <v>0</v>
      </c>
      <c r="P54" s="32">
        <v>0</v>
      </c>
      <c r="Q54" s="33">
        <v>0</v>
      </c>
      <c r="R54" s="32">
        <v>0</v>
      </c>
    </row>
    <row r="55" spans="1:18" s="5" customFormat="1" thickBot="1" x14ac:dyDescent="0.25">
      <c r="A55" s="42" t="s">
        <v>20</v>
      </c>
      <c r="B55" s="43" t="s">
        <v>19</v>
      </c>
      <c r="C55" s="40">
        <f>SUM(C54:C54)</f>
        <v>0</v>
      </c>
      <c r="D55" s="36">
        <f>SUM(D54:D54)</f>
        <v>7500000</v>
      </c>
      <c r="E55" s="40">
        <f>B53+C55-D55</f>
        <v>0</v>
      </c>
      <c r="F55" s="36">
        <v>0</v>
      </c>
      <c r="G55" s="88"/>
      <c r="H55" s="43" t="s">
        <v>19</v>
      </c>
      <c r="I55" s="40">
        <f>SUM(I54:I54)</f>
        <v>0</v>
      </c>
      <c r="J55" s="36">
        <f>SUM(J54:J54)</f>
        <v>0</v>
      </c>
      <c r="K55" s="40">
        <f>SUM(K54)</f>
        <v>0</v>
      </c>
      <c r="L55" s="36">
        <f>SUM(L54)</f>
        <v>0</v>
      </c>
      <c r="M55" s="40"/>
      <c r="N55" s="43" t="s">
        <v>19</v>
      </c>
      <c r="O55" s="39">
        <f>SUM(O54)</f>
        <v>0</v>
      </c>
      <c r="P55" s="36">
        <f>SUM(P54)</f>
        <v>0</v>
      </c>
      <c r="Q55" s="40">
        <v>0</v>
      </c>
      <c r="R55" s="36">
        <v>0</v>
      </c>
    </row>
    <row r="56" spans="1:18" s="5" customFormat="1" ht="12" x14ac:dyDescent="0.2">
      <c r="A56" s="28"/>
      <c r="B56" s="29"/>
      <c r="C56" s="30"/>
      <c r="D56" s="30"/>
      <c r="E56" s="30"/>
      <c r="F56" s="30"/>
      <c r="G56" s="84"/>
      <c r="H56" s="29"/>
      <c r="I56" s="30"/>
      <c r="J56" s="30"/>
      <c r="K56" s="30"/>
      <c r="L56" s="30"/>
      <c r="M56" s="30"/>
      <c r="N56" s="29"/>
      <c r="O56" s="30"/>
      <c r="P56" s="30"/>
      <c r="Q56" s="30"/>
      <c r="R56" s="30"/>
    </row>
    <row r="57" spans="1:18" s="4" customFormat="1" thickBot="1" x14ac:dyDescent="0.25">
      <c r="A57" s="128" t="s">
        <v>42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02"/>
      <c r="Q57" s="102"/>
      <c r="R57" s="102"/>
    </row>
    <row r="58" spans="1:18" s="4" customFormat="1" ht="23.25" thickBot="1" x14ac:dyDescent="0.25">
      <c r="A58" s="109" t="s">
        <v>13</v>
      </c>
      <c r="B58" s="107">
        <v>9092750</v>
      </c>
      <c r="C58" s="110"/>
      <c r="D58" s="107"/>
      <c r="E58" s="110">
        <f>B58</f>
        <v>9092750</v>
      </c>
      <c r="F58" s="107"/>
      <c r="G58" s="111"/>
      <c r="H58" s="107">
        <v>0</v>
      </c>
      <c r="I58" s="110"/>
      <c r="J58" s="107"/>
      <c r="K58" s="110"/>
      <c r="L58" s="107"/>
      <c r="M58" s="110"/>
      <c r="N58" s="107"/>
      <c r="O58" s="110"/>
      <c r="P58" s="107"/>
      <c r="Q58" s="110"/>
      <c r="R58" s="107"/>
    </row>
    <row r="59" spans="1:18" s="4" customFormat="1" thickBot="1" x14ac:dyDescent="0.25">
      <c r="A59" s="106">
        <v>43550</v>
      </c>
      <c r="B59" s="107">
        <f>E58</f>
        <v>9092750</v>
      </c>
      <c r="C59" s="110">
        <v>0</v>
      </c>
      <c r="D59" s="107"/>
      <c r="E59" s="110">
        <f>B59+C59-D59</f>
        <v>9092750</v>
      </c>
      <c r="F59" s="107">
        <v>0</v>
      </c>
      <c r="G59" s="112">
        <v>1</v>
      </c>
      <c r="H59" s="107">
        <v>0</v>
      </c>
      <c r="I59" s="110">
        <v>0</v>
      </c>
      <c r="J59" s="107">
        <v>0</v>
      </c>
      <c r="K59" s="110">
        <v>0</v>
      </c>
      <c r="L59" s="107">
        <v>0</v>
      </c>
      <c r="M59" s="110"/>
      <c r="N59" s="107">
        <v>0</v>
      </c>
      <c r="O59" s="110">
        <v>0</v>
      </c>
      <c r="P59" s="107">
        <v>0</v>
      </c>
      <c r="Q59" s="110">
        <v>0</v>
      </c>
      <c r="R59" s="107">
        <v>0</v>
      </c>
    </row>
    <row r="60" spans="1:18" s="4" customFormat="1" thickBot="1" x14ac:dyDescent="0.25">
      <c r="A60" s="106">
        <v>43907</v>
      </c>
      <c r="B60" s="107">
        <f>E59</f>
        <v>9092750</v>
      </c>
      <c r="C60" s="110">
        <v>0</v>
      </c>
      <c r="D60" s="107"/>
      <c r="E60" s="110">
        <f>B60+C60-D60</f>
        <v>9092750</v>
      </c>
      <c r="F60" s="107">
        <v>0</v>
      </c>
      <c r="G60" s="112">
        <v>1</v>
      </c>
      <c r="H60" s="107">
        <v>0</v>
      </c>
      <c r="I60" s="110">
        <v>90869.64</v>
      </c>
      <c r="J60" s="107">
        <f>I60</f>
        <v>90869.64</v>
      </c>
      <c r="K60" s="110">
        <v>0</v>
      </c>
      <c r="L60" s="107">
        <v>0</v>
      </c>
      <c r="M60" s="110"/>
      <c r="N60" s="107">
        <v>0</v>
      </c>
      <c r="O60" s="110">
        <v>0</v>
      </c>
      <c r="P60" s="107">
        <v>0</v>
      </c>
      <c r="Q60" s="110">
        <v>0</v>
      </c>
      <c r="R60" s="107">
        <v>0</v>
      </c>
    </row>
    <row r="61" spans="1:18" s="4" customFormat="1" thickBot="1" x14ac:dyDescent="0.25">
      <c r="A61" s="113" t="s">
        <v>20</v>
      </c>
      <c r="B61" s="114" t="s">
        <v>19</v>
      </c>
      <c r="C61" s="115">
        <f>SUM(C59:C60)</f>
        <v>0</v>
      </c>
      <c r="D61" s="116">
        <f>SUM(C61)</f>
        <v>0</v>
      </c>
      <c r="E61" s="115">
        <f>B58+C61-D61</f>
        <v>9092750</v>
      </c>
      <c r="F61" s="116">
        <v>0</v>
      </c>
      <c r="G61" s="117"/>
      <c r="H61" s="114" t="s">
        <v>19</v>
      </c>
      <c r="I61" s="115">
        <f>SUM(I59:I60)</f>
        <v>90869.64</v>
      </c>
      <c r="J61" s="116">
        <f>SUM(J59:J60)</f>
        <v>90869.64</v>
      </c>
      <c r="K61" s="115">
        <f>SUM(K59)</f>
        <v>0</v>
      </c>
      <c r="L61" s="116">
        <f>SUM(L59)</f>
        <v>0</v>
      </c>
      <c r="M61" s="115"/>
      <c r="N61" s="114" t="s">
        <v>19</v>
      </c>
      <c r="O61" s="118">
        <f>SUM(O59)</f>
        <v>0</v>
      </c>
      <c r="P61" s="116">
        <f>SUM(P59)</f>
        <v>0</v>
      </c>
      <c r="Q61" s="115">
        <v>0</v>
      </c>
      <c r="R61" s="116">
        <v>0</v>
      </c>
    </row>
    <row r="62" spans="1:18" s="4" customFormat="1" ht="12" x14ac:dyDescent="0.2">
      <c r="A62" s="119"/>
      <c r="B62" s="120"/>
      <c r="C62" s="121"/>
      <c r="D62" s="121"/>
      <c r="E62" s="121"/>
      <c r="F62" s="121"/>
      <c r="G62" s="122"/>
      <c r="H62" s="120"/>
      <c r="I62" s="121"/>
      <c r="J62" s="121"/>
      <c r="K62" s="121"/>
      <c r="L62" s="121"/>
      <c r="M62" s="121"/>
      <c r="N62" s="120"/>
      <c r="O62" s="121"/>
      <c r="P62" s="121"/>
      <c r="Q62" s="121"/>
      <c r="R62" s="121"/>
    </row>
    <row r="63" spans="1:18" s="4" customFormat="1" thickBot="1" x14ac:dyDescent="0.25">
      <c r="A63" s="128" t="s">
        <v>43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02"/>
      <c r="Q63" s="102"/>
      <c r="R63" s="102"/>
    </row>
    <row r="64" spans="1:18" s="4" customFormat="1" ht="23.25" thickBot="1" x14ac:dyDescent="0.25">
      <c r="A64" s="109" t="s">
        <v>13</v>
      </c>
      <c r="B64" s="107">
        <v>25732875</v>
      </c>
      <c r="C64" s="110"/>
      <c r="D64" s="107"/>
      <c r="E64" s="110">
        <f>B64</f>
        <v>25732875</v>
      </c>
      <c r="F64" s="107"/>
      <c r="G64" s="111"/>
      <c r="H64" s="107">
        <v>0</v>
      </c>
      <c r="I64" s="110"/>
      <c r="J64" s="107"/>
      <c r="K64" s="110"/>
      <c r="L64" s="107"/>
      <c r="M64" s="110"/>
      <c r="N64" s="107"/>
      <c r="O64" s="110"/>
      <c r="P64" s="107"/>
      <c r="Q64" s="110"/>
      <c r="R64" s="107"/>
    </row>
    <row r="65" spans="1:18" s="4" customFormat="1" thickBot="1" x14ac:dyDescent="0.25">
      <c r="A65" s="106" t="s">
        <v>28</v>
      </c>
      <c r="B65" s="107">
        <f>E64</f>
        <v>25732875</v>
      </c>
      <c r="C65" s="110">
        <v>0</v>
      </c>
      <c r="D65" s="107"/>
      <c r="E65" s="110">
        <f>B65+C65-D65</f>
        <v>25732875</v>
      </c>
      <c r="F65" s="107">
        <v>0</v>
      </c>
      <c r="G65" s="112">
        <v>1</v>
      </c>
      <c r="H65" s="107">
        <v>0</v>
      </c>
      <c r="I65" s="110">
        <v>0</v>
      </c>
      <c r="J65" s="107">
        <v>0</v>
      </c>
      <c r="K65" s="110">
        <v>0</v>
      </c>
      <c r="L65" s="107">
        <v>0</v>
      </c>
      <c r="M65" s="110"/>
      <c r="N65" s="107">
        <v>0</v>
      </c>
      <c r="O65" s="110">
        <v>0</v>
      </c>
      <c r="P65" s="107">
        <v>0</v>
      </c>
      <c r="Q65" s="110">
        <v>0</v>
      </c>
      <c r="R65" s="107">
        <v>0</v>
      </c>
    </row>
    <row r="66" spans="1:18" s="4" customFormat="1" thickBot="1" x14ac:dyDescent="0.25">
      <c r="A66" s="113" t="s">
        <v>20</v>
      </c>
      <c r="B66" s="114" t="s">
        <v>19</v>
      </c>
      <c r="C66" s="115">
        <f>SUM(C65)</f>
        <v>0</v>
      </c>
      <c r="D66" s="116">
        <f>SUM(D65:D65)</f>
        <v>0</v>
      </c>
      <c r="E66" s="115">
        <f>B64+C66-D66</f>
        <v>25732875</v>
      </c>
      <c r="F66" s="116">
        <v>0</v>
      </c>
      <c r="G66" s="117"/>
      <c r="H66" s="114" t="s">
        <v>19</v>
      </c>
      <c r="I66" s="115">
        <f>SUM(I65:I65)</f>
        <v>0</v>
      </c>
      <c r="J66" s="116">
        <f>SUM(J65:J65)</f>
        <v>0</v>
      </c>
      <c r="K66" s="115">
        <f>SUM(K65)</f>
        <v>0</v>
      </c>
      <c r="L66" s="116">
        <f>SUM(L65)</f>
        <v>0</v>
      </c>
      <c r="M66" s="115"/>
      <c r="N66" s="114" t="s">
        <v>19</v>
      </c>
      <c r="O66" s="118">
        <f>SUM(O65)</f>
        <v>0</v>
      </c>
      <c r="P66" s="116">
        <f>SUM(P65)</f>
        <v>0</v>
      </c>
      <c r="Q66" s="115">
        <v>0</v>
      </c>
      <c r="R66" s="116">
        <v>0</v>
      </c>
    </row>
    <row r="67" spans="1:18" s="4" customFormat="1" ht="12" x14ac:dyDescent="0.2">
      <c r="A67" s="119"/>
      <c r="B67" s="120"/>
      <c r="C67" s="121"/>
      <c r="D67" s="121"/>
      <c r="E67" s="121"/>
      <c r="F67" s="121"/>
      <c r="G67" s="122"/>
      <c r="H67" s="120"/>
      <c r="I67" s="121"/>
      <c r="J67" s="121"/>
      <c r="K67" s="121"/>
      <c r="L67" s="121"/>
      <c r="M67" s="121"/>
      <c r="N67" s="120"/>
      <c r="O67" s="121"/>
      <c r="P67" s="121"/>
      <c r="Q67" s="121"/>
      <c r="R67" s="121"/>
    </row>
    <row r="68" spans="1:18" s="4" customFormat="1" thickBot="1" x14ac:dyDescent="0.25">
      <c r="A68" s="128" t="s">
        <v>39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02"/>
      <c r="Q68" s="102"/>
      <c r="R68" s="102"/>
    </row>
    <row r="69" spans="1:18" s="4" customFormat="1" ht="23.25" thickBot="1" x14ac:dyDescent="0.25">
      <c r="A69" s="109" t="s">
        <v>13</v>
      </c>
      <c r="B69" s="107">
        <v>0</v>
      </c>
      <c r="C69" s="110"/>
      <c r="D69" s="107"/>
      <c r="E69" s="110">
        <f>B69</f>
        <v>0</v>
      </c>
      <c r="F69" s="107"/>
      <c r="G69" s="111"/>
      <c r="H69" s="107">
        <v>0</v>
      </c>
      <c r="I69" s="110"/>
      <c r="J69" s="107"/>
      <c r="K69" s="110"/>
      <c r="L69" s="107"/>
      <c r="M69" s="110"/>
      <c r="N69" s="107"/>
      <c r="O69" s="110"/>
      <c r="P69" s="107"/>
      <c r="Q69" s="110"/>
      <c r="R69" s="107"/>
    </row>
    <row r="70" spans="1:18" s="4" customFormat="1" thickBot="1" x14ac:dyDescent="0.25">
      <c r="A70" s="106">
        <v>43861</v>
      </c>
      <c r="B70" s="107">
        <f>E69</f>
        <v>0</v>
      </c>
      <c r="C70" s="110">
        <v>49824875</v>
      </c>
      <c r="D70" s="107"/>
      <c r="E70" s="110">
        <f>B70+C70-D70</f>
        <v>49824875</v>
      </c>
      <c r="F70" s="107">
        <v>0</v>
      </c>
      <c r="G70" s="112">
        <v>1</v>
      </c>
      <c r="H70" s="107">
        <v>0</v>
      </c>
      <c r="I70" s="110">
        <v>0</v>
      </c>
      <c r="J70" s="107">
        <v>0</v>
      </c>
      <c r="K70" s="110">
        <v>0</v>
      </c>
      <c r="L70" s="107">
        <v>0</v>
      </c>
      <c r="M70" s="110"/>
      <c r="N70" s="107">
        <v>0</v>
      </c>
      <c r="O70" s="110">
        <v>0</v>
      </c>
      <c r="P70" s="107">
        <v>0</v>
      </c>
      <c r="Q70" s="110">
        <v>0</v>
      </c>
      <c r="R70" s="107">
        <v>0</v>
      </c>
    </row>
    <row r="71" spans="1:18" s="4" customFormat="1" thickBot="1" x14ac:dyDescent="0.25">
      <c r="A71" s="113" t="s">
        <v>20</v>
      </c>
      <c r="B71" s="114" t="s">
        <v>19</v>
      </c>
      <c r="C71" s="115">
        <f>SUM(C70)</f>
        <v>49824875</v>
      </c>
      <c r="D71" s="116">
        <f>SUM(D70:D70)</f>
        <v>0</v>
      </c>
      <c r="E71" s="115">
        <f>B69+C71-D71</f>
        <v>49824875</v>
      </c>
      <c r="F71" s="116">
        <v>0</v>
      </c>
      <c r="G71" s="117"/>
      <c r="H71" s="114" t="s">
        <v>19</v>
      </c>
      <c r="I71" s="115">
        <f>SUM(I70:I70)</f>
        <v>0</v>
      </c>
      <c r="J71" s="116">
        <f>SUM(J70:J70)</f>
        <v>0</v>
      </c>
      <c r="K71" s="115">
        <f>SUM(K70)</f>
        <v>0</v>
      </c>
      <c r="L71" s="116">
        <f>SUM(L70)</f>
        <v>0</v>
      </c>
      <c r="M71" s="115"/>
      <c r="N71" s="114" t="s">
        <v>19</v>
      </c>
      <c r="O71" s="118">
        <f>SUM(O70)</f>
        <v>0</v>
      </c>
      <c r="P71" s="116">
        <f>SUM(P70)</f>
        <v>0</v>
      </c>
      <c r="Q71" s="115">
        <v>0</v>
      </c>
      <c r="R71" s="116">
        <v>0</v>
      </c>
    </row>
    <row r="72" spans="1:18" s="4" customFormat="1" ht="11.25" customHeight="1" x14ac:dyDescent="0.2">
      <c r="A72" s="119"/>
      <c r="B72" s="120"/>
      <c r="C72" s="121"/>
      <c r="D72" s="121"/>
      <c r="E72" s="121"/>
      <c r="F72" s="121"/>
      <c r="G72" s="122"/>
      <c r="H72" s="120"/>
      <c r="I72" s="121"/>
      <c r="J72" s="121"/>
      <c r="K72" s="121"/>
      <c r="L72" s="121"/>
      <c r="M72" s="121"/>
      <c r="N72" s="120"/>
      <c r="O72" s="121"/>
      <c r="P72" s="121"/>
      <c r="Q72" s="121"/>
      <c r="R72" s="121"/>
    </row>
    <row r="73" spans="1:18" s="4" customFormat="1" thickBot="1" x14ac:dyDescent="0.25">
      <c r="A73" s="41"/>
      <c r="B73" s="41" t="s">
        <v>16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s="4" customFormat="1" ht="23.25" thickBot="1" x14ac:dyDescent="0.25">
      <c r="A74" s="31" t="s">
        <v>13</v>
      </c>
      <c r="B74" s="32">
        <f>B64+B58+B53+B48+B43+B36+B30</f>
        <v>84650500</v>
      </c>
      <c r="C74" s="33"/>
      <c r="D74" s="32"/>
      <c r="E74" s="33">
        <f>B74</f>
        <v>84650500</v>
      </c>
      <c r="F74" s="32"/>
      <c r="G74" s="33"/>
      <c r="H74" s="32">
        <v>0</v>
      </c>
      <c r="I74" s="64"/>
      <c r="J74" s="32"/>
      <c r="K74" s="33"/>
      <c r="L74" s="32"/>
      <c r="M74" s="33"/>
      <c r="N74" s="32"/>
      <c r="O74" s="33"/>
      <c r="P74" s="32"/>
      <c r="Q74" s="33"/>
      <c r="R74" s="32"/>
    </row>
    <row r="75" spans="1:18" s="5" customFormat="1" thickBot="1" x14ac:dyDescent="0.25">
      <c r="A75" s="31" t="s">
        <v>28</v>
      </c>
      <c r="B75" s="32">
        <f>B65+B59+B54+B49+B44+B37+B31</f>
        <v>84650500</v>
      </c>
      <c r="C75" s="32">
        <f>C65+C59+C54+C49+C44+C37+C31+C38+C70</f>
        <v>49824875</v>
      </c>
      <c r="D75" s="32">
        <f>D65+D59+D54+D49+D44+D37+D31+D38+D70</f>
        <v>49824875</v>
      </c>
      <c r="E75" s="33">
        <f>B75+C75-D75</f>
        <v>84650500</v>
      </c>
      <c r="F75" s="32">
        <v>0</v>
      </c>
      <c r="G75" s="33"/>
      <c r="H75" s="32">
        <v>0</v>
      </c>
      <c r="I75" s="32">
        <f>I65+I59+I54+I49+I44+I37+I31+I38+I70</f>
        <v>0</v>
      </c>
      <c r="J75" s="32">
        <f>J65+J59+J54+J49+J44+J37+J31+J38+J70</f>
        <v>0</v>
      </c>
      <c r="K75" s="33">
        <v>0</v>
      </c>
      <c r="L75" s="32">
        <v>0</v>
      </c>
      <c r="M75" s="33"/>
      <c r="N75" s="32">
        <v>0</v>
      </c>
      <c r="O75" s="33">
        <v>0</v>
      </c>
      <c r="P75" s="32">
        <v>0</v>
      </c>
      <c r="Q75" s="33">
        <v>0</v>
      </c>
      <c r="R75" s="32">
        <v>0</v>
      </c>
    </row>
    <row r="76" spans="1:18" s="5" customFormat="1" thickBot="1" x14ac:dyDescent="0.25">
      <c r="A76" s="31" t="s">
        <v>40</v>
      </c>
      <c r="B76" s="32">
        <f>E75</f>
        <v>84650500</v>
      </c>
      <c r="C76" s="32">
        <f>C32</f>
        <v>0</v>
      </c>
      <c r="D76" s="32">
        <f>D32</f>
        <v>0</v>
      </c>
      <c r="E76" s="33">
        <f>B76+C76-D76</f>
        <v>84650500</v>
      </c>
      <c r="F76" s="32">
        <v>0</v>
      </c>
      <c r="G76" s="33"/>
      <c r="H76" s="32">
        <v>0</v>
      </c>
      <c r="I76" s="32">
        <f>I32</f>
        <v>705667.77</v>
      </c>
      <c r="J76" s="32">
        <f>J32</f>
        <v>705667.77</v>
      </c>
      <c r="K76" s="33">
        <v>0</v>
      </c>
      <c r="L76" s="32">
        <v>0</v>
      </c>
      <c r="M76" s="33"/>
      <c r="N76" s="32">
        <v>0</v>
      </c>
      <c r="O76" s="33">
        <v>0</v>
      </c>
      <c r="P76" s="32">
        <v>0</v>
      </c>
      <c r="Q76" s="33">
        <v>0</v>
      </c>
      <c r="R76" s="32">
        <v>0</v>
      </c>
    </row>
    <row r="77" spans="1:18" s="5" customFormat="1" thickBot="1" x14ac:dyDescent="0.25">
      <c r="A77" s="31" t="s">
        <v>41</v>
      </c>
      <c r="B77" s="32">
        <f>E76</f>
        <v>84650500</v>
      </c>
      <c r="C77" s="32">
        <f>C33</f>
        <v>0</v>
      </c>
      <c r="D77" s="32">
        <v>0</v>
      </c>
      <c r="E77" s="33">
        <f>B77+C77-D77</f>
        <v>84650500</v>
      </c>
      <c r="F77" s="32">
        <v>0</v>
      </c>
      <c r="G77" s="33"/>
      <c r="H77" s="32">
        <v>0</v>
      </c>
      <c r="I77" s="32">
        <f>I60+I59</f>
        <v>90869.64</v>
      </c>
      <c r="J77" s="32">
        <f>J60+J59</f>
        <v>90869.64</v>
      </c>
      <c r="K77" s="33">
        <v>0</v>
      </c>
      <c r="L77" s="32">
        <v>0</v>
      </c>
      <c r="M77" s="33"/>
      <c r="N77" s="32">
        <v>0</v>
      </c>
      <c r="O77" s="33">
        <v>0</v>
      </c>
      <c r="P77" s="32">
        <v>0</v>
      </c>
      <c r="Q77" s="33">
        <v>0</v>
      </c>
      <c r="R77" s="32">
        <v>0</v>
      </c>
    </row>
    <row r="78" spans="1:18" s="5" customFormat="1" thickBot="1" x14ac:dyDescent="0.25">
      <c r="A78" s="31" t="s">
        <v>44</v>
      </c>
      <c r="B78" s="32">
        <f>E77</f>
        <v>84650500</v>
      </c>
      <c r="C78" s="32">
        <f>C34</f>
        <v>0</v>
      </c>
      <c r="D78" s="32">
        <v>0</v>
      </c>
      <c r="E78" s="33">
        <f>B78+C78-D78</f>
        <v>84650500</v>
      </c>
      <c r="F78" s="32">
        <v>0</v>
      </c>
      <c r="G78" s="33"/>
      <c r="H78" s="32">
        <v>0</v>
      </c>
      <c r="I78" s="32">
        <f>I39</f>
        <v>1461879.63</v>
      </c>
      <c r="J78" s="32">
        <f>I78</f>
        <v>1461879.63</v>
      </c>
      <c r="K78" s="33">
        <v>0</v>
      </c>
      <c r="L78" s="32">
        <v>0</v>
      </c>
      <c r="M78" s="33"/>
      <c r="N78" s="32">
        <v>0</v>
      </c>
      <c r="O78" s="33">
        <v>0</v>
      </c>
      <c r="P78" s="32">
        <v>0</v>
      </c>
      <c r="Q78" s="33">
        <v>0</v>
      </c>
      <c r="R78" s="32">
        <v>0</v>
      </c>
    </row>
    <row r="79" spans="1:18" s="4" customFormat="1" thickBot="1" x14ac:dyDescent="0.25">
      <c r="A79" s="42" t="s">
        <v>20</v>
      </c>
      <c r="B79" s="48" t="s">
        <v>19</v>
      </c>
      <c r="C79" s="89">
        <f>SUM(C75:C76)</f>
        <v>49824875</v>
      </c>
      <c r="D79" s="90">
        <f>SUM(D75:D76)</f>
        <v>49824875</v>
      </c>
      <c r="E79" s="40">
        <f>B74+C79-D79</f>
        <v>84650500</v>
      </c>
      <c r="F79" s="36">
        <v>0</v>
      </c>
      <c r="G79" s="49"/>
      <c r="H79" s="48" t="s">
        <v>19</v>
      </c>
      <c r="I79" s="39">
        <f>SUM(I75:I78)</f>
        <v>2258417.04</v>
      </c>
      <c r="J79" s="36">
        <f>SUM(J75:J78)</f>
        <v>2258417.04</v>
      </c>
      <c r="K79" s="40">
        <v>0</v>
      </c>
      <c r="L79" s="36">
        <v>0</v>
      </c>
      <c r="M79" s="49"/>
      <c r="N79" s="48" t="s">
        <v>19</v>
      </c>
      <c r="O79" s="39">
        <f>SUM(O75:O75)</f>
        <v>0</v>
      </c>
      <c r="P79" s="36">
        <f>SUM(P75:P75)</f>
        <v>0</v>
      </c>
      <c r="Q79" s="40">
        <v>0</v>
      </c>
      <c r="R79" s="36">
        <v>0</v>
      </c>
    </row>
    <row r="80" spans="1:18" s="4" customFormat="1" ht="45.75" thickBot="1" x14ac:dyDescent="0.25">
      <c r="A80" s="44" t="s">
        <v>29</v>
      </c>
      <c r="B80" s="45" t="s">
        <v>19</v>
      </c>
      <c r="C80" s="46"/>
      <c r="D80" s="34"/>
      <c r="E80" s="46"/>
      <c r="F80" s="47"/>
      <c r="G80" s="46"/>
      <c r="H80" s="45" t="s">
        <v>19</v>
      </c>
      <c r="I80" s="46"/>
      <c r="J80" s="47"/>
      <c r="K80" s="46"/>
      <c r="L80" s="47"/>
      <c r="M80" s="46"/>
      <c r="N80" s="45" t="s">
        <v>19</v>
      </c>
      <c r="O80" s="46"/>
      <c r="P80" s="47"/>
      <c r="Q80" s="46"/>
      <c r="R80" s="47"/>
    </row>
    <row r="81" spans="1:18" s="4" customFormat="1" ht="12" x14ac:dyDescent="0.2">
      <c r="A81" s="8"/>
      <c r="B81" s="10" t="s">
        <v>23</v>
      </c>
      <c r="C81" s="8"/>
      <c r="D81" s="3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s="4" customFormat="1" thickBot="1" x14ac:dyDescent="0.25">
      <c r="A82" s="41"/>
      <c r="B82" s="41" t="s">
        <v>18</v>
      </c>
      <c r="C82" s="8"/>
      <c r="D82" s="6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s="4" customFormat="1" ht="23.25" thickBot="1" x14ac:dyDescent="0.25">
      <c r="A83" s="91" t="s">
        <v>13</v>
      </c>
      <c r="B83" s="92">
        <v>0</v>
      </c>
      <c r="C83" s="78"/>
      <c r="D83" s="93"/>
      <c r="E83" s="78"/>
      <c r="F83" s="78"/>
      <c r="G83" s="78"/>
      <c r="H83" s="78">
        <v>0</v>
      </c>
      <c r="I83" s="78"/>
      <c r="J83" s="78"/>
      <c r="K83" s="78"/>
      <c r="L83" s="78"/>
      <c r="M83" s="78"/>
      <c r="N83" s="78">
        <v>0</v>
      </c>
      <c r="O83" s="78"/>
      <c r="P83" s="78"/>
      <c r="Q83" s="79"/>
      <c r="R83" s="55"/>
    </row>
    <row r="84" spans="1:18" s="5" customFormat="1" thickBot="1" x14ac:dyDescent="0.25">
      <c r="A84" s="91" t="s">
        <v>28</v>
      </c>
      <c r="B84" s="92">
        <v>0</v>
      </c>
      <c r="C84" s="78">
        <v>0</v>
      </c>
      <c r="D84" s="93">
        <v>0</v>
      </c>
      <c r="E84" s="78">
        <v>0</v>
      </c>
      <c r="F84" s="78">
        <v>0</v>
      </c>
      <c r="G84" s="78"/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/>
      <c r="N84" s="78">
        <v>0</v>
      </c>
      <c r="O84" s="78">
        <v>0</v>
      </c>
      <c r="P84" s="78">
        <v>0</v>
      </c>
      <c r="Q84" s="79">
        <v>0</v>
      </c>
      <c r="R84" s="55">
        <v>0</v>
      </c>
    </row>
    <row r="85" spans="1:18" s="5" customFormat="1" thickBot="1" x14ac:dyDescent="0.25">
      <c r="A85" s="91" t="s">
        <v>40</v>
      </c>
      <c r="B85" s="92">
        <v>0</v>
      </c>
      <c r="C85" s="78">
        <v>0</v>
      </c>
      <c r="D85" s="93">
        <v>0</v>
      </c>
      <c r="E85" s="78">
        <v>0</v>
      </c>
      <c r="F85" s="78">
        <v>0</v>
      </c>
      <c r="G85" s="78"/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/>
      <c r="N85" s="78">
        <v>0</v>
      </c>
      <c r="O85" s="78">
        <v>0</v>
      </c>
      <c r="P85" s="78">
        <v>0</v>
      </c>
      <c r="Q85" s="79">
        <v>0</v>
      </c>
      <c r="R85" s="55">
        <v>0</v>
      </c>
    </row>
    <row r="86" spans="1:18" s="5" customFormat="1" thickBot="1" x14ac:dyDescent="0.25">
      <c r="A86" s="91" t="s">
        <v>41</v>
      </c>
      <c r="B86" s="92">
        <v>0</v>
      </c>
      <c r="C86" s="78">
        <v>0</v>
      </c>
      <c r="D86" s="93">
        <v>0</v>
      </c>
      <c r="E86" s="78">
        <v>0</v>
      </c>
      <c r="F86" s="78">
        <v>0</v>
      </c>
      <c r="G86" s="78"/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/>
      <c r="N86" s="78">
        <v>0</v>
      </c>
      <c r="O86" s="78">
        <v>0</v>
      </c>
      <c r="P86" s="78">
        <v>0</v>
      </c>
      <c r="Q86" s="79">
        <v>0</v>
      </c>
      <c r="R86" s="55">
        <v>0</v>
      </c>
    </row>
    <row r="87" spans="1:18" s="5" customFormat="1" thickBot="1" x14ac:dyDescent="0.25">
      <c r="A87" s="91" t="s">
        <v>44</v>
      </c>
      <c r="B87" s="92">
        <v>0</v>
      </c>
      <c r="C87" s="78">
        <v>0</v>
      </c>
      <c r="D87" s="93">
        <v>0</v>
      </c>
      <c r="E87" s="78">
        <v>0</v>
      </c>
      <c r="F87" s="78">
        <v>0</v>
      </c>
      <c r="G87" s="78"/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/>
      <c r="N87" s="78">
        <v>0</v>
      </c>
      <c r="O87" s="78">
        <v>0</v>
      </c>
      <c r="P87" s="78">
        <v>0</v>
      </c>
      <c r="Q87" s="79">
        <v>0</v>
      </c>
      <c r="R87" s="55">
        <v>0</v>
      </c>
    </row>
    <row r="88" spans="1:18" s="4" customFormat="1" thickBot="1" x14ac:dyDescent="0.25">
      <c r="A88" s="42" t="s">
        <v>20</v>
      </c>
      <c r="B88" s="94" t="s">
        <v>19</v>
      </c>
      <c r="C88" s="52">
        <f>SUM(C84:C84)</f>
        <v>0</v>
      </c>
      <c r="D88" s="78">
        <f>SUM(D84:D84)</f>
        <v>0</v>
      </c>
      <c r="E88" s="52">
        <f>B83+C88-D88</f>
        <v>0</v>
      </c>
      <c r="F88" s="52">
        <v>0</v>
      </c>
      <c r="G88" s="74"/>
      <c r="H88" s="73" t="s">
        <v>19</v>
      </c>
      <c r="I88" s="52">
        <f>SUM(I84:I84)</f>
        <v>0</v>
      </c>
      <c r="J88" s="52">
        <f>SUM(J84:J84)</f>
        <v>0</v>
      </c>
      <c r="K88" s="52">
        <v>0</v>
      </c>
      <c r="L88" s="52">
        <v>0</v>
      </c>
      <c r="M88" s="74"/>
      <c r="N88" s="73" t="s">
        <v>19</v>
      </c>
      <c r="O88" s="52">
        <v>0</v>
      </c>
      <c r="P88" s="52">
        <v>0</v>
      </c>
      <c r="Q88" s="72">
        <v>0</v>
      </c>
      <c r="R88" s="63">
        <v>0</v>
      </c>
    </row>
    <row r="89" spans="1:18" s="4" customFormat="1" ht="45.75" thickBot="1" x14ac:dyDescent="0.25">
      <c r="A89" s="95" t="s">
        <v>29</v>
      </c>
      <c r="B89" s="96" t="s">
        <v>19</v>
      </c>
      <c r="C89" s="97"/>
      <c r="D89" s="98">
        <v>0</v>
      </c>
      <c r="E89" s="97"/>
      <c r="F89" s="97"/>
      <c r="G89" s="97"/>
      <c r="H89" s="96" t="s">
        <v>19</v>
      </c>
      <c r="I89" s="97"/>
      <c r="J89" s="97"/>
      <c r="K89" s="97"/>
      <c r="L89" s="97"/>
      <c r="M89" s="97"/>
      <c r="N89" s="96" t="s">
        <v>19</v>
      </c>
      <c r="O89" s="97"/>
      <c r="P89" s="97"/>
      <c r="Q89" s="99"/>
      <c r="R89" s="100"/>
    </row>
    <row r="90" spans="1:18" s="4" customFormat="1" thickBot="1" x14ac:dyDescent="0.25">
      <c r="A90" s="41"/>
      <c r="B90" s="50" t="s">
        <v>24</v>
      </c>
      <c r="C90" s="8"/>
      <c r="D90" s="3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s="4" customFormat="1" ht="23.25" thickBot="1" x14ac:dyDescent="0.25">
      <c r="A91" s="31" t="s">
        <v>13</v>
      </c>
      <c r="B91" s="32">
        <f>B74+B19</f>
        <v>101143500</v>
      </c>
      <c r="C91" s="32"/>
      <c r="D91" s="100"/>
      <c r="E91" s="33"/>
      <c r="F91" s="32"/>
      <c r="G91" s="33"/>
      <c r="H91" s="64">
        <v>0</v>
      </c>
      <c r="I91" s="32"/>
      <c r="J91" s="62"/>
      <c r="K91" s="33"/>
      <c r="L91" s="32"/>
      <c r="M91" s="33"/>
      <c r="N91" s="32">
        <v>0</v>
      </c>
      <c r="O91" s="33"/>
      <c r="P91" s="32"/>
      <c r="Q91" s="33"/>
      <c r="R91" s="32"/>
    </row>
    <row r="92" spans="1:18" s="7" customFormat="1" thickBot="1" x14ac:dyDescent="0.25">
      <c r="A92" s="32" t="str">
        <f>A20</f>
        <v>январь</v>
      </c>
      <c r="B92" s="32">
        <f>B20+B75</f>
        <v>101143500</v>
      </c>
      <c r="C92" s="32">
        <f>C20+C75+C84</f>
        <v>49824875</v>
      </c>
      <c r="D92" s="62">
        <f>D20+D75+D89</f>
        <v>49991875</v>
      </c>
      <c r="E92" s="32">
        <f>B92+C92-D92</f>
        <v>100976500</v>
      </c>
      <c r="F92" s="33">
        <f t="shared" ref="F92:H95" si="2">F20</f>
        <v>0</v>
      </c>
      <c r="G92" s="32">
        <f t="shared" si="2"/>
        <v>7.75</v>
      </c>
      <c r="H92" s="33">
        <f t="shared" si="2"/>
        <v>0</v>
      </c>
      <c r="I92" s="32">
        <f>I20+I75+I88</f>
        <v>0</v>
      </c>
      <c r="J92" s="62">
        <f>I92</f>
        <v>0</v>
      </c>
      <c r="K92" s="32">
        <f t="shared" ref="K92:R95" si="3">K20</f>
        <v>0</v>
      </c>
      <c r="L92" s="33">
        <f t="shared" si="3"/>
        <v>0</v>
      </c>
      <c r="M92" s="32">
        <f t="shared" si="3"/>
        <v>0</v>
      </c>
      <c r="N92" s="33">
        <f t="shared" si="3"/>
        <v>0</v>
      </c>
      <c r="O92" s="32">
        <f t="shared" si="3"/>
        <v>0</v>
      </c>
      <c r="P92" s="33">
        <f t="shared" si="3"/>
        <v>0</v>
      </c>
      <c r="Q92" s="32">
        <f t="shared" si="3"/>
        <v>0</v>
      </c>
      <c r="R92" s="32">
        <f t="shared" si="3"/>
        <v>0</v>
      </c>
    </row>
    <row r="93" spans="1:18" s="7" customFormat="1" thickBot="1" x14ac:dyDescent="0.25">
      <c r="A93" s="32" t="str">
        <f>A21</f>
        <v>февраль</v>
      </c>
      <c r="B93" s="32">
        <f>B21+B76</f>
        <v>100976500</v>
      </c>
      <c r="C93" s="32">
        <f>C21+C76+C85</f>
        <v>0</v>
      </c>
      <c r="D93" s="62">
        <f>D21+D76+D90</f>
        <v>167000</v>
      </c>
      <c r="E93" s="32">
        <f>B93+C93-D93</f>
        <v>100809500</v>
      </c>
      <c r="F93" s="33">
        <f t="shared" si="2"/>
        <v>0</v>
      </c>
      <c r="G93" s="32">
        <f t="shared" si="2"/>
        <v>7.75</v>
      </c>
      <c r="H93" s="33">
        <f t="shared" si="2"/>
        <v>0</v>
      </c>
      <c r="I93" s="32">
        <f>I21+I76+I89</f>
        <v>813294.73</v>
      </c>
      <c r="J93" s="62">
        <f>I93</f>
        <v>813294.73</v>
      </c>
      <c r="K93" s="32">
        <f t="shared" si="3"/>
        <v>0</v>
      </c>
      <c r="L93" s="33">
        <f t="shared" si="3"/>
        <v>0</v>
      </c>
      <c r="M93" s="32">
        <f t="shared" si="3"/>
        <v>0</v>
      </c>
      <c r="N93" s="33">
        <f t="shared" si="3"/>
        <v>0</v>
      </c>
      <c r="O93" s="32">
        <f t="shared" si="3"/>
        <v>0</v>
      </c>
      <c r="P93" s="33">
        <f t="shared" si="3"/>
        <v>0</v>
      </c>
      <c r="Q93" s="32">
        <f t="shared" si="3"/>
        <v>0</v>
      </c>
      <c r="R93" s="32">
        <f t="shared" si="3"/>
        <v>0</v>
      </c>
    </row>
    <row r="94" spans="1:18" s="7" customFormat="1" thickBot="1" x14ac:dyDescent="0.25">
      <c r="A94" s="32" t="str">
        <f>A22</f>
        <v>март</v>
      </c>
      <c r="B94" s="32">
        <f>B22+B77</f>
        <v>100809500</v>
      </c>
      <c r="C94" s="32">
        <f>C22+C77+C86</f>
        <v>0</v>
      </c>
      <c r="D94" s="62">
        <f>D22+D77+D91</f>
        <v>167000</v>
      </c>
      <c r="E94" s="32">
        <f>B94+C94-D94</f>
        <v>100642500</v>
      </c>
      <c r="F94" s="33">
        <f t="shared" si="2"/>
        <v>0</v>
      </c>
      <c r="G94" s="32">
        <f t="shared" si="2"/>
        <v>7.75</v>
      </c>
      <c r="H94" s="33">
        <f t="shared" si="2"/>
        <v>0</v>
      </c>
      <c r="I94" s="32">
        <f>I22+I77+I90</f>
        <v>190203.47</v>
      </c>
      <c r="J94" s="62">
        <f>I94</f>
        <v>190203.47</v>
      </c>
      <c r="K94" s="32">
        <f t="shared" si="3"/>
        <v>0</v>
      </c>
      <c r="L94" s="33">
        <f t="shared" si="3"/>
        <v>0</v>
      </c>
      <c r="M94" s="32">
        <f t="shared" si="3"/>
        <v>0</v>
      </c>
      <c r="N94" s="33">
        <f t="shared" si="3"/>
        <v>0</v>
      </c>
      <c r="O94" s="32">
        <f t="shared" si="3"/>
        <v>0</v>
      </c>
      <c r="P94" s="33">
        <f t="shared" si="3"/>
        <v>0</v>
      </c>
      <c r="Q94" s="32">
        <f t="shared" si="3"/>
        <v>0</v>
      </c>
      <c r="R94" s="32">
        <f t="shared" si="3"/>
        <v>0</v>
      </c>
    </row>
    <row r="95" spans="1:18" s="7" customFormat="1" thickBot="1" x14ac:dyDescent="0.25">
      <c r="A95" s="32" t="str">
        <f>A23</f>
        <v>апрель</v>
      </c>
      <c r="B95" s="32">
        <f>B23+B78</f>
        <v>100642500</v>
      </c>
      <c r="C95" s="32">
        <f>C23+C78+C87</f>
        <v>0</v>
      </c>
      <c r="D95" s="62">
        <f>D87+D78+D23</f>
        <v>167000</v>
      </c>
      <c r="E95" s="32">
        <f>B95+C95-D95</f>
        <v>100475500</v>
      </c>
      <c r="F95" s="33">
        <f t="shared" si="2"/>
        <v>0</v>
      </c>
      <c r="G95" s="32">
        <f t="shared" si="2"/>
        <v>7.75</v>
      </c>
      <c r="H95" s="33">
        <f t="shared" si="2"/>
        <v>0</v>
      </c>
      <c r="I95" s="32">
        <f>I23+I78+I87</f>
        <v>1566925.16</v>
      </c>
      <c r="J95" s="62">
        <f>I95</f>
        <v>1566925.16</v>
      </c>
      <c r="K95" s="32">
        <f t="shared" si="3"/>
        <v>0</v>
      </c>
      <c r="L95" s="33">
        <f t="shared" si="3"/>
        <v>0</v>
      </c>
      <c r="M95" s="32">
        <f t="shared" si="3"/>
        <v>0</v>
      </c>
      <c r="N95" s="33">
        <f t="shared" si="3"/>
        <v>0</v>
      </c>
      <c r="O95" s="32">
        <f t="shared" si="3"/>
        <v>0</v>
      </c>
      <c r="P95" s="33">
        <f t="shared" si="3"/>
        <v>0</v>
      </c>
      <c r="Q95" s="32">
        <f t="shared" si="3"/>
        <v>0</v>
      </c>
      <c r="R95" s="32">
        <f t="shared" si="3"/>
        <v>0</v>
      </c>
    </row>
    <row r="96" spans="1:18" s="4" customFormat="1" thickBot="1" x14ac:dyDescent="0.25">
      <c r="A96" s="42" t="s">
        <v>20</v>
      </c>
      <c r="B96" s="43" t="s">
        <v>19</v>
      </c>
      <c r="C96" s="36">
        <f>SUM(C92:C95)</f>
        <v>49824875</v>
      </c>
      <c r="D96" s="63">
        <f>SUM(D92:D95)</f>
        <v>50492875</v>
      </c>
      <c r="E96" s="40">
        <f>B91+C96-D96</f>
        <v>100475500</v>
      </c>
      <c r="F96" s="36">
        <v>0</v>
      </c>
      <c r="G96" s="40"/>
      <c r="H96" s="65" t="s">
        <v>19</v>
      </c>
      <c r="I96" s="36">
        <f>SUM(I92:I95)</f>
        <v>2570423.36</v>
      </c>
      <c r="J96" s="63">
        <f>SUM(J92:J95)</f>
        <v>2570423.36</v>
      </c>
      <c r="K96" s="51">
        <f>K92</f>
        <v>0</v>
      </c>
      <c r="L96" s="52">
        <f>L92</f>
        <v>0</v>
      </c>
      <c r="M96" s="40"/>
      <c r="N96" s="43" t="s">
        <v>19</v>
      </c>
      <c r="O96" s="40">
        <f>SUM(O92:O92)</f>
        <v>0</v>
      </c>
      <c r="P96" s="36">
        <f>SUM(P92:P92)</f>
        <v>0</v>
      </c>
      <c r="Q96" s="40">
        <v>0</v>
      </c>
      <c r="R96" s="39">
        <v>0</v>
      </c>
    </row>
    <row r="97" spans="1:256" s="4" customFormat="1" ht="27" customHeight="1" thickBot="1" x14ac:dyDescent="0.25">
      <c r="A97" s="44" t="s">
        <v>29</v>
      </c>
      <c r="B97" s="45" t="s">
        <v>19</v>
      </c>
      <c r="C97" s="46"/>
      <c r="D97" s="101"/>
      <c r="E97" s="46"/>
      <c r="F97" s="47"/>
      <c r="G97" s="46"/>
      <c r="H97" s="45" t="s">
        <v>19</v>
      </c>
      <c r="I97" s="46"/>
      <c r="J97" s="47"/>
      <c r="K97" s="46"/>
      <c r="L97" s="47"/>
      <c r="M97" s="46"/>
      <c r="N97" s="45" t="s">
        <v>19</v>
      </c>
      <c r="O97" s="46"/>
      <c r="P97" s="47"/>
      <c r="Q97" s="46"/>
      <c r="R97" s="47"/>
    </row>
    <row r="98" spans="1:256" s="4" customFormat="1" ht="12" x14ac:dyDescent="0.2">
      <c r="A98" s="8"/>
      <c r="B98" s="10" t="s">
        <v>25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256" s="4" customFormat="1" thickBot="1" x14ac:dyDescent="0.25">
      <c r="A99" s="41"/>
      <c r="B99" s="41" t="s">
        <v>17</v>
      </c>
      <c r="C99" s="8"/>
      <c r="D99" s="6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256" s="4" customFormat="1" ht="23.25" thickBot="1" x14ac:dyDescent="0.25">
      <c r="A100" s="77" t="s">
        <v>13</v>
      </c>
      <c r="B100" s="78">
        <v>0</v>
      </c>
      <c r="C100" s="78"/>
      <c r="D100" s="93"/>
      <c r="E100" s="78"/>
      <c r="F100" s="78"/>
      <c r="G100" s="78"/>
      <c r="H100" s="78">
        <v>0</v>
      </c>
      <c r="I100" s="78"/>
      <c r="J100" s="78"/>
      <c r="K100" s="78"/>
      <c r="L100" s="78"/>
      <c r="M100" s="78"/>
      <c r="N100" s="78">
        <v>0</v>
      </c>
      <c r="O100" s="78"/>
      <c r="P100" s="78"/>
      <c r="Q100" s="78"/>
      <c r="R100" s="79"/>
    </row>
    <row r="101" spans="1:256" s="5" customFormat="1" ht="12" x14ac:dyDescent="0.2">
      <c r="A101" s="75" t="s">
        <v>28</v>
      </c>
      <c r="B101" s="104">
        <v>0</v>
      </c>
      <c r="C101" s="104">
        <v>0</v>
      </c>
      <c r="D101" s="104">
        <v>0</v>
      </c>
      <c r="E101" s="104">
        <v>0</v>
      </c>
      <c r="F101" s="104">
        <v>0</v>
      </c>
      <c r="G101" s="104"/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/>
      <c r="N101" s="104">
        <v>0</v>
      </c>
      <c r="O101" s="104">
        <v>0</v>
      </c>
      <c r="P101" s="104">
        <v>0</v>
      </c>
      <c r="Q101" s="104">
        <v>0</v>
      </c>
      <c r="R101" s="105">
        <v>0</v>
      </c>
    </row>
    <row r="102" spans="1:256" s="5" customFormat="1" ht="12" x14ac:dyDescent="0.2">
      <c r="A102" s="75" t="s">
        <v>40</v>
      </c>
      <c r="B102" s="104">
        <v>0</v>
      </c>
      <c r="C102" s="104">
        <v>0</v>
      </c>
      <c r="D102" s="104">
        <v>0</v>
      </c>
      <c r="E102" s="104">
        <v>0</v>
      </c>
      <c r="F102" s="104">
        <v>0</v>
      </c>
      <c r="G102" s="104"/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/>
      <c r="N102" s="104">
        <v>0</v>
      </c>
      <c r="O102" s="104">
        <v>0</v>
      </c>
      <c r="P102" s="104">
        <v>0</v>
      </c>
      <c r="Q102" s="104">
        <v>0</v>
      </c>
      <c r="R102" s="105">
        <v>0</v>
      </c>
    </row>
    <row r="103" spans="1:256" s="5" customFormat="1" ht="12" x14ac:dyDescent="0.2">
      <c r="A103" s="75" t="s">
        <v>41</v>
      </c>
      <c r="B103" s="104">
        <v>0</v>
      </c>
      <c r="C103" s="104">
        <v>0</v>
      </c>
      <c r="D103" s="104">
        <v>0</v>
      </c>
      <c r="E103" s="104">
        <v>0</v>
      </c>
      <c r="F103" s="104">
        <v>0</v>
      </c>
      <c r="G103" s="104"/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/>
      <c r="N103" s="104">
        <v>0</v>
      </c>
      <c r="O103" s="104">
        <v>0</v>
      </c>
      <c r="P103" s="104">
        <v>0</v>
      </c>
      <c r="Q103" s="104">
        <v>0</v>
      </c>
      <c r="R103" s="105">
        <v>0</v>
      </c>
    </row>
    <row r="104" spans="1:256" s="5" customFormat="1" thickBot="1" x14ac:dyDescent="0.25">
      <c r="A104" s="75" t="s">
        <v>44</v>
      </c>
      <c r="B104" s="104">
        <v>0</v>
      </c>
      <c r="C104" s="104">
        <v>0</v>
      </c>
      <c r="D104" s="104">
        <v>0</v>
      </c>
      <c r="E104" s="104">
        <v>0</v>
      </c>
      <c r="F104" s="104">
        <v>0</v>
      </c>
      <c r="G104" s="104"/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/>
      <c r="N104" s="104">
        <v>0</v>
      </c>
      <c r="O104" s="104">
        <v>0</v>
      </c>
      <c r="P104" s="104">
        <v>0</v>
      </c>
      <c r="Q104" s="104">
        <v>0</v>
      </c>
      <c r="R104" s="105">
        <v>0</v>
      </c>
    </row>
    <row r="105" spans="1:256" s="6" customFormat="1" thickBot="1" x14ac:dyDescent="0.25">
      <c r="A105" s="70" t="s">
        <v>20</v>
      </c>
      <c r="B105" s="73" t="s">
        <v>19</v>
      </c>
      <c r="C105" s="52">
        <f>SUM(C101:C101)</f>
        <v>0</v>
      </c>
      <c r="D105" s="52">
        <f>SUM(D101:D101)</f>
        <v>0</v>
      </c>
      <c r="E105" s="52">
        <f>B100+C105-D105</f>
        <v>0</v>
      </c>
      <c r="F105" s="52">
        <v>0</v>
      </c>
      <c r="G105" s="74"/>
      <c r="H105" s="73" t="s">
        <v>19</v>
      </c>
      <c r="I105" s="52">
        <f>SUM(I101:I101)</f>
        <v>0</v>
      </c>
      <c r="J105" s="52">
        <f>SUM(J101:J101)</f>
        <v>0</v>
      </c>
      <c r="K105" s="52">
        <v>0</v>
      </c>
      <c r="L105" s="52">
        <v>0</v>
      </c>
      <c r="M105" s="74"/>
      <c r="N105" s="73" t="s">
        <v>19</v>
      </c>
      <c r="O105" s="52">
        <v>0</v>
      </c>
      <c r="P105" s="52">
        <v>0</v>
      </c>
      <c r="Q105" s="52">
        <v>0</v>
      </c>
      <c r="R105" s="72">
        <v>0</v>
      </c>
      <c r="IV105" s="6">
        <f>SUM(C105:IU105)</f>
        <v>0</v>
      </c>
    </row>
    <row r="106" spans="1:256" s="6" customFormat="1" ht="28.5" customHeight="1" thickBot="1" x14ac:dyDescent="0.25">
      <c r="A106" s="95" t="s">
        <v>29</v>
      </c>
      <c r="B106" s="96" t="s">
        <v>19</v>
      </c>
      <c r="C106" s="97"/>
      <c r="D106" s="98"/>
      <c r="E106" s="97"/>
      <c r="F106" s="97"/>
      <c r="G106" s="97"/>
      <c r="H106" s="96" t="s">
        <v>19</v>
      </c>
      <c r="I106" s="97"/>
      <c r="J106" s="97"/>
      <c r="K106" s="97"/>
      <c r="L106" s="97"/>
      <c r="M106" s="97"/>
      <c r="N106" s="96" t="s">
        <v>19</v>
      </c>
      <c r="O106" s="97"/>
      <c r="P106" s="97"/>
      <c r="Q106" s="97"/>
      <c r="R106" s="99"/>
    </row>
    <row r="107" spans="1:256" s="6" customFormat="1" thickBot="1" x14ac:dyDescent="0.25">
      <c r="A107" s="127" t="s">
        <v>26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</row>
    <row r="108" spans="1:256" s="6" customFormat="1" ht="23.25" thickBot="1" x14ac:dyDescent="0.25">
      <c r="A108" s="53" t="s">
        <v>13</v>
      </c>
      <c r="B108" s="32">
        <f>B91</f>
        <v>101143500</v>
      </c>
      <c r="C108" s="33"/>
      <c r="D108" s="47"/>
      <c r="E108" s="33"/>
      <c r="F108" s="32"/>
      <c r="G108" s="33"/>
      <c r="H108" s="32"/>
      <c r="I108" s="33">
        <v>0</v>
      </c>
      <c r="J108" s="32"/>
      <c r="K108" s="33"/>
      <c r="L108" s="32"/>
      <c r="M108" s="33"/>
      <c r="N108" s="32">
        <v>0</v>
      </c>
      <c r="O108" s="33"/>
      <c r="P108" s="32"/>
      <c r="Q108" s="33"/>
      <c r="R108" s="32"/>
    </row>
    <row r="109" spans="1:256" s="6" customFormat="1" thickBot="1" x14ac:dyDescent="0.25">
      <c r="A109" s="54" t="s">
        <v>15</v>
      </c>
      <c r="B109" s="34">
        <f>B92</f>
        <v>101143500</v>
      </c>
      <c r="C109" s="55">
        <f t="shared" ref="C109:F112" si="4">C92</f>
        <v>49824875</v>
      </c>
      <c r="D109" s="55">
        <f t="shared" si="4"/>
        <v>49991875</v>
      </c>
      <c r="E109" s="34">
        <f t="shared" si="4"/>
        <v>100976500</v>
      </c>
      <c r="F109" s="34">
        <f t="shared" si="4"/>
        <v>0</v>
      </c>
      <c r="G109" s="34"/>
      <c r="H109" s="34">
        <f t="shared" ref="H109:L112" si="5">H92</f>
        <v>0</v>
      </c>
      <c r="I109" s="34">
        <f t="shared" si="5"/>
        <v>0</v>
      </c>
      <c r="J109" s="34">
        <f t="shared" si="5"/>
        <v>0</v>
      </c>
      <c r="K109" s="34">
        <f t="shared" si="5"/>
        <v>0</v>
      </c>
      <c r="L109" s="34">
        <f t="shared" si="5"/>
        <v>0</v>
      </c>
      <c r="M109" s="34"/>
      <c r="N109" s="34">
        <f t="shared" ref="N109:R112" si="6">N92</f>
        <v>0</v>
      </c>
      <c r="O109" s="34">
        <f t="shared" si="6"/>
        <v>0</v>
      </c>
      <c r="P109" s="33">
        <f t="shared" si="6"/>
        <v>0</v>
      </c>
      <c r="Q109" s="34">
        <f t="shared" si="6"/>
        <v>0</v>
      </c>
      <c r="R109" s="34">
        <f t="shared" si="6"/>
        <v>0</v>
      </c>
    </row>
    <row r="110" spans="1:256" s="6" customFormat="1" thickBot="1" x14ac:dyDescent="0.25">
      <c r="A110" s="54" t="s">
        <v>40</v>
      </c>
      <c r="B110" s="34">
        <f>B93</f>
        <v>100976500</v>
      </c>
      <c r="C110" s="55">
        <f t="shared" si="4"/>
        <v>0</v>
      </c>
      <c r="D110" s="55">
        <f t="shared" si="4"/>
        <v>167000</v>
      </c>
      <c r="E110" s="34">
        <f t="shared" si="4"/>
        <v>100809500</v>
      </c>
      <c r="F110" s="34">
        <f t="shared" si="4"/>
        <v>0</v>
      </c>
      <c r="G110" s="34"/>
      <c r="H110" s="34">
        <f t="shared" si="5"/>
        <v>0</v>
      </c>
      <c r="I110" s="34">
        <f t="shared" si="5"/>
        <v>813294.73</v>
      </c>
      <c r="J110" s="34">
        <f t="shared" si="5"/>
        <v>813294.73</v>
      </c>
      <c r="K110" s="34">
        <f t="shared" si="5"/>
        <v>0</v>
      </c>
      <c r="L110" s="34">
        <f t="shared" si="5"/>
        <v>0</v>
      </c>
      <c r="M110" s="34"/>
      <c r="N110" s="34">
        <f t="shared" si="6"/>
        <v>0</v>
      </c>
      <c r="O110" s="34">
        <f t="shared" si="6"/>
        <v>0</v>
      </c>
      <c r="P110" s="33">
        <f t="shared" si="6"/>
        <v>0</v>
      </c>
      <c r="Q110" s="34">
        <f t="shared" si="6"/>
        <v>0</v>
      </c>
      <c r="R110" s="34">
        <f t="shared" si="6"/>
        <v>0</v>
      </c>
    </row>
    <row r="111" spans="1:256" s="6" customFormat="1" thickBot="1" x14ac:dyDescent="0.25">
      <c r="A111" s="54" t="s">
        <v>41</v>
      </c>
      <c r="B111" s="34">
        <f>B94</f>
        <v>100809500</v>
      </c>
      <c r="C111" s="55">
        <f t="shared" si="4"/>
        <v>0</v>
      </c>
      <c r="D111" s="55">
        <f t="shared" si="4"/>
        <v>167000</v>
      </c>
      <c r="E111" s="34">
        <f t="shared" si="4"/>
        <v>100642500</v>
      </c>
      <c r="F111" s="34">
        <f t="shared" si="4"/>
        <v>0</v>
      </c>
      <c r="G111" s="34"/>
      <c r="H111" s="34">
        <f t="shared" si="5"/>
        <v>0</v>
      </c>
      <c r="I111" s="34">
        <f t="shared" si="5"/>
        <v>190203.47</v>
      </c>
      <c r="J111" s="34">
        <f t="shared" si="5"/>
        <v>190203.47</v>
      </c>
      <c r="K111" s="34">
        <f t="shared" si="5"/>
        <v>0</v>
      </c>
      <c r="L111" s="34">
        <f t="shared" si="5"/>
        <v>0</v>
      </c>
      <c r="M111" s="34"/>
      <c r="N111" s="34">
        <f t="shared" si="6"/>
        <v>0</v>
      </c>
      <c r="O111" s="34">
        <f t="shared" si="6"/>
        <v>0</v>
      </c>
      <c r="P111" s="33">
        <f t="shared" si="6"/>
        <v>0</v>
      </c>
      <c r="Q111" s="34">
        <f t="shared" si="6"/>
        <v>0</v>
      </c>
      <c r="R111" s="34">
        <f t="shared" si="6"/>
        <v>0</v>
      </c>
    </row>
    <row r="112" spans="1:256" s="6" customFormat="1" thickBot="1" x14ac:dyDescent="0.25">
      <c r="A112" s="54" t="s">
        <v>44</v>
      </c>
      <c r="B112" s="34">
        <f>B95</f>
        <v>100642500</v>
      </c>
      <c r="C112" s="55">
        <f t="shared" si="4"/>
        <v>0</v>
      </c>
      <c r="D112" s="55">
        <f t="shared" si="4"/>
        <v>167000</v>
      </c>
      <c r="E112" s="34">
        <f t="shared" si="4"/>
        <v>100475500</v>
      </c>
      <c r="F112" s="34">
        <f t="shared" si="4"/>
        <v>0</v>
      </c>
      <c r="G112" s="34"/>
      <c r="H112" s="34">
        <f t="shared" si="5"/>
        <v>0</v>
      </c>
      <c r="I112" s="34">
        <f t="shared" si="5"/>
        <v>1566925.16</v>
      </c>
      <c r="J112" s="34">
        <f t="shared" si="5"/>
        <v>1566925.16</v>
      </c>
      <c r="K112" s="34">
        <f t="shared" si="5"/>
        <v>0</v>
      </c>
      <c r="L112" s="34">
        <f t="shared" si="5"/>
        <v>0</v>
      </c>
      <c r="M112" s="34"/>
      <c r="N112" s="34">
        <f t="shared" si="6"/>
        <v>0</v>
      </c>
      <c r="O112" s="34">
        <f t="shared" si="6"/>
        <v>0</v>
      </c>
      <c r="P112" s="33">
        <f t="shared" si="6"/>
        <v>0</v>
      </c>
      <c r="Q112" s="34">
        <f t="shared" si="6"/>
        <v>0</v>
      </c>
      <c r="R112" s="34">
        <f t="shared" si="6"/>
        <v>0</v>
      </c>
    </row>
    <row r="113" spans="1:18" s="3" customFormat="1" ht="16.5" thickBot="1" x14ac:dyDescent="0.3">
      <c r="A113" s="38" t="s">
        <v>36</v>
      </c>
      <c r="B113" s="35" t="s">
        <v>19</v>
      </c>
      <c r="C113" s="37">
        <f>SUM(C109:C112)</f>
        <v>49824875</v>
      </c>
      <c r="D113" s="90">
        <f>SUM(D109:D112)</f>
        <v>50492875</v>
      </c>
      <c r="E113" s="37">
        <f>B108+C113-D113</f>
        <v>100475500</v>
      </c>
      <c r="F113" s="38">
        <f>F109</f>
        <v>0</v>
      </c>
      <c r="G113" s="37"/>
      <c r="H113" s="35" t="s">
        <v>19</v>
      </c>
      <c r="I113" s="37">
        <f>SUM(I108:I112)</f>
        <v>2570423.36</v>
      </c>
      <c r="J113" s="38">
        <f>SUM(J109:J112)</f>
        <v>2570423.36</v>
      </c>
      <c r="K113" s="37">
        <v>0</v>
      </c>
      <c r="L113" s="38">
        <v>0</v>
      </c>
      <c r="M113" s="37"/>
      <c r="N113" s="35" t="s">
        <v>19</v>
      </c>
      <c r="O113" s="37">
        <f>SUM(O109:O109)</f>
        <v>0</v>
      </c>
      <c r="P113" s="36">
        <f>SUM(P109:P109)</f>
        <v>0</v>
      </c>
      <c r="Q113" s="37">
        <v>0</v>
      </c>
      <c r="R113" s="38">
        <v>0</v>
      </c>
    </row>
    <row r="114" spans="1:18" s="67" customFormat="1" ht="46.5" thickBot="1" x14ac:dyDescent="0.3">
      <c r="A114" s="44" t="s">
        <v>29</v>
      </c>
      <c r="B114" s="56" t="s">
        <v>19</v>
      </c>
      <c r="C114" s="57"/>
      <c r="D114" s="34"/>
      <c r="E114" s="57"/>
      <c r="F114" s="58"/>
      <c r="G114" s="57"/>
      <c r="H114" s="56" t="s">
        <v>19</v>
      </c>
      <c r="I114" s="57"/>
      <c r="J114" s="58"/>
      <c r="K114" s="57"/>
      <c r="L114" s="58"/>
      <c r="M114" s="57"/>
      <c r="N114" s="56" t="s">
        <v>19</v>
      </c>
      <c r="O114" s="57"/>
      <c r="P114" s="58"/>
      <c r="Q114" s="57"/>
      <c r="R114" s="58"/>
    </row>
    <row r="115" spans="1:18" ht="15.75" x14ac:dyDescent="0.25">
      <c r="D115" s="3"/>
    </row>
    <row r="116" spans="1:18" ht="15" x14ac:dyDescent="0.25">
      <c r="A116" s="1"/>
      <c r="D116" s="66"/>
      <c r="E116" s="1"/>
      <c r="F116" s="1"/>
    </row>
  </sheetData>
  <mergeCells count="14">
    <mergeCell ref="A47:O47"/>
    <mergeCell ref="A35:O35"/>
    <mergeCell ref="A57:O57"/>
    <mergeCell ref="A68:O68"/>
    <mergeCell ref="A107:R107"/>
    <mergeCell ref="A63:O63"/>
    <mergeCell ref="G1:L1"/>
    <mergeCell ref="G2:L2"/>
    <mergeCell ref="A4:R4"/>
    <mergeCell ref="A18:B18"/>
    <mergeCell ref="A9:R9"/>
    <mergeCell ref="A52:O52"/>
    <mergeCell ref="A42:O42"/>
    <mergeCell ref="A29:O29"/>
  </mergeCells>
  <phoneticPr fontId="2" type="noConversion"/>
  <pageMargins left="0" right="0" top="0" bottom="0.39370078740157483" header="0" footer="0"/>
  <pageSetup paperSize="9" firstPageNumber="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Угличский МР</vt:lpstr>
      <vt:lpstr>'Угличский МР'!Заголовки_для_печати</vt:lpstr>
      <vt:lpstr>'Угличский МР'!Область_печати</vt:lpstr>
    </vt:vector>
  </TitlesOfParts>
  <Company>Департамент финансов Ярославской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А.А.</dc:creator>
  <cp:lastModifiedBy>Соболева А.А.</cp:lastModifiedBy>
  <cp:lastPrinted>2020-05-06T12:55:01Z</cp:lastPrinted>
  <dcterms:created xsi:type="dcterms:W3CDTF">2007-11-23T10:43:28Z</dcterms:created>
  <dcterms:modified xsi:type="dcterms:W3CDTF">2020-05-06T12:55:13Z</dcterms:modified>
</cp:coreProperties>
</file>