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5205" windowWidth="8475" windowHeight="1425"/>
  </bookViews>
  <sheets>
    <sheet name="Угличский МР" sheetId="1" r:id="rId1"/>
  </sheets>
  <definedNames>
    <definedName name="_xlnm.Print_Titles" localSheetId="0">'Угличский МР'!$5:$6</definedName>
    <definedName name="_xlnm.Print_Area" localSheetId="0">'Угличский МР'!$A$1:$R$107</definedName>
  </definedNames>
  <calcPr calcId="145621"/>
</workbook>
</file>

<file path=xl/calcChain.xml><?xml version="1.0" encoding="utf-8"?>
<calcChain xmlns="http://schemas.openxmlformats.org/spreadsheetml/2006/main">
  <c r="R89" i="1" l="1"/>
  <c r="R104" i="1" s="1"/>
  <c r="Q89" i="1"/>
  <c r="Q104" i="1" s="1"/>
  <c r="P89" i="1"/>
  <c r="P104" i="1" s="1"/>
  <c r="O89" i="1"/>
  <c r="O104" i="1" s="1"/>
  <c r="N89" i="1"/>
  <c r="N104" i="1" s="1"/>
  <c r="M89" i="1"/>
  <c r="L89" i="1"/>
  <c r="L104" i="1" s="1"/>
  <c r="K89" i="1"/>
  <c r="K104" i="1" s="1"/>
  <c r="F89" i="1"/>
  <c r="F104" i="1" s="1"/>
  <c r="A89" i="1"/>
  <c r="I74" i="1"/>
  <c r="C58" i="1"/>
  <c r="D58" i="1" s="1"/>
  <c r="E58" i="1" s="1"/>
  <c r="I58" i="1"/>
  <c r="J57" i="1"/>
  <c r="J74" i="1" s="1"/>
  <c r="I21" i="1"/>
  <c r="I89" i="1" s="1"/>
  <c r="H21" i="1"/>
  <c r="H89" i="1" s="1"/>
  <c r="H104" i="1" s="1"/>
  <c r="G21" i="1"/>
  <c r="G89" i="1" s="1"/>
  <c r="D21" i="1"/>
  <c r="D89" i="1"/>
  <c r="D104" i="1" s="1"/>
  <c r="C21" i="1"/>
  <c r="I14" i="1"/>
  <c r="D14" i="1"/>
  <c r="J13" i="1"/>
  <c r="J21" i="1" s="1"/>
  <c r="J22" i="1" s="1"/>
  <c r="R88" i="1"/>
  <c r="R103" i="1" s="1"/>
  <c r="Q88" i="1"/>
  <c r="Q103" i="1" s="1"/>
  <c r="P88" i="1"/>
  <c r="P103" i="1" s="1"/>
  <c r="O88" i="1"/>
  <c r="O103" i="1" s="1"/>
  <c r="N88" i="1"/>
  <c r="N103" i="1" s="1"/>
  <c r="M88" i="1"/>
  <c r="L88" i="1"/>
  <c r="L103" i="1" s="1"/>
  <c r="K88" i="1"/>
  <c r="K103" i="1" s="1"/>
  <c r="F88" i="1"/>
  <c r="F103" i="1" s="1"/>
  <c r="A88" i="1"/>
  <c r="I73" i="1"/>
  <c r="D73" i="1"/>
  <c r="C73" i="1"/>
  <c r="J30" i="1"/>
  <c r="J73" i="1" s="1"/>
  <c r="I31" i="1"/>
  <c r="I20" i="1"/>
  <c r="H20" i="1"/>
  <c r="H88" i="1" s="1"/>
  <c r="H103" i="1" s="1"/>
  <c r="G20" i="1"/>
  <c r="G88" i="1" s="1"/>
  <c r="D20" i="1"/>
  <c r="D88" i="1"/>
  <c r="D103" i="1" s="1"/>
  <c r="C20" i="1"/>
  <c r="C88" i="1" s="1"/>
  <c r="C103" i="1" s="1"/>
  <c r="J12" i="1"/>
  <c r="J20" i="1"/>
  <c r="J72" i="1"/>
  <c r="I72" i="1"/>
  <c r="I75" i="1" s="1"/>
  <c r="C72" i="1"/>
  <c r="C75" i="1"/>
  <c r="D72" i="1"/>
  <c r="D75" i="1" s="1"/>
  <c r="P68" i="1"/>
  <c r="O68" i="1"/>
  <c r="L68" i="1"/>
  <c r="K68" i="1"/>
  <c r="J68" i="1"/>
  <c r="I68" i="1"/>
  <c r="D68" i="1"/>
  <c r="C68" i="1"/>
  <c r="E68" i="1" s="1"/>
  <c r="E66" i="1"/>
  <c r="B67" i="1"/>
  <c r="E67" i="1" s="1"/>
  <c r="D37" i="1"/>
  <c r="B71" i="1"/>
  <c r="E61" i="1"/>
  <c r="B62" i="1" s="1"/>
  <c r="E55" i="1"/>
  <c r="B56" i="1" s="1"/>
  <c r="E56" i="1" s="1"/>
  <c r="B57" i="1" s="1"/>
  <c r="E57" i="1" s="1"/>
  <c r="E50" i="1"/>
  <c r="B51" i="1" s="1"/>
  <c r="E51" i="1" s="1"/>
  <c r="E45" i="1"/>
  <c r="B46" i="1" s="1"/>
  <c r="E46" i="1" s="1"/>
  <c r="E40" i="1"/>
  <c r="B41" i="1" s="1"/>
  <c r="E41" i="1" s="1"/>
  <c r="E34" i="1"/>
  <c r="B35" i="1" s="1"/>
  <c r="E35" i="1" s="1"/>
  <c r="B36" i="1" s="1"/>
  <c r="E36" i="1" s="1"/>
  <c r="E28" i="1"/>
  <c r="B29" i="1"/>
  <c r="E29" i="1" s="1"/>
  <c r="B30" i="1" s="1"/>
  <c r="E30" i="1" s="1"/>
  <c r="I19" i="1"/>
  <c r="I22" i="1" s="1"/>
  <c r="H19" i="1"/>
  <c r="G19" i="1"/>
  <c r="G87" i="1"/>
  <c r="D19" i="1"/>
  <c r="D22" i="1" s="1"/>
  <c r="C19" i="1"/>
  <c r="C87" i="1" s="1"/>
  <c r="B18" i="1"/>
  <c r="E10" i="1"/>
  <c r="B11" i="1" s="1"/>
  <c r="D98" i="1"/>
  <c r="C98" i="1"/>
  <c r="D83" i="1"/>
  <c r="E83" i="1" s="1"/>
  <c r="C83" i="1"/>
  <c r="D52" i="1"/>
  <c r="D47" i="1"/>
  <c r="D42" i="1"/>
  <c r="E42" i="1" s="1"/>
  <c r="D31" i="1"/>
  <c r="P63" i="1"/>
  <c r="O63" i="1"/>
  <c r="L63" i="1"/>
  <c r="K63" i="1"/>
  <c r="J63" i="1"/>
  <c r="I63" i="1"/>
  <c r="D63" i="1"/>
  <c r="E63" i="1" s="1"/>
  <c r="C63" i="1"/>
  <c r="C14" i="1"/>
  <c r="J98" i="1"/>
  <c r="I98" i="1"/>
  <c r="C37" i="1"/>
  <c r="I37" i="1"/>
  <c r="J37" i="1"/>
  <c r="K37" i="1"/>
  <c r="L37" i="1"/>
  <c r="O37" i="1"/>
  <c r="P37" i="1"/>
  <c r="P58" i="1"/>
  <c r="O58" i="1"/>
  <c r="L58" i="1"/>
  <c r="K58" i="1"/>
  <c r="C31" i="1"/>
  <c r="C74" i="1" s="1"/>
  <c r="C89" i="1" s="1"/>
  <c r="C104" i="1" s="1"/>
  <c r="I47" i="1"/>
  <c r="C47" i="1"/>
  <c r="E47" i="1" s="1"/>
  <c r="C52" i="1"/>
  <c r="I52" i="1"/>
  <c r="J52" i="1"/>
  <c r="J47" i="1"/>
  <c r="J83" i="1"/>
  <c r="I83" i="1"/>
  <c r="C42" i="1"/>
  <c r="I42" i="1"/>
  <c r="J42" i="1"/>
  <c r="J11" i="1"/>
  <c r="J14" i="1"/>
  <c r="P52" i="1"/>
  <c r="O52" i="1"/>
  <c r="L52" i="1"/>
  <c r="K52" i="1"/>
  <c r="P47" i="1"/>
  <c r="O47" i="1"/>
  <c r="L47" i="1"/>
  <c r="K47" i="1"/>
  <c r="P42" i="1"/>
  <c r="O42" i="1"/>
  <c r="L42" i="1"/>
  <c r="K42" i="1"/>
  <c r="P31" i="1"/>
  <c r="O31" i="1"/>
  <c r="L31" i="1"/>
  <c r="K31" i="1"/>
  <c r="Q87" i="1"/>
  <c r="Q102" i="1" s="1"/>
  <c r="O87" i="1"/>
  <c r="O102" i="1" s="1"/>
  <c r="O105" i="1" s="1"/>
  <c r="N87" i="1"/>
  <c r="N102" i="1"/>
  <c r="M87" i="1"/>
  <c r="K87" i="1"/>
  <c r="K102" i="1" s="1"/>
  <c r="H87" i="1"/>
  <c r="H102" i="1" s="1"/>
  <c r="A87" i="1"/>
  <c r="L87" i="1"/>
  <c r="L90" i="1" s="1"/>
  <c r="R87" i="1"/>
  <c r="R102" i="1"/>
  <c r="F87" i="1"/>
  <c r="F102" i="1" s="1"/>
  <c r="F105" i="1" s="1"/>
  <c r="P87" i="1"/>
  <c r="P90" i="1" s="1"/>
  <c r="O75" i="1"/>
  <c r="P75" i="1"/>
  <c r="E71" i="1"/>
  <c r="C22" i="1"/>
  <c r="J19" i="1"/>
  <c r="B86" i="1"/>
  <c r="B101" i="1" s="1"/>
  <c r="I87" i="1"/>
  <c r="I102" i="1"/>
  <c r="I88" i="1" l="1"/>
  <c r="J31" i="1"/>
  <c r="I90" i="1"/>
  <c r="L102" i="1"/>
  <c r="IV14" i="1"/>
  <c r="E52" i="1"/>
  <c r="E98" i="1"/>
  <c r="E75" i="1"/>
  <c r="J75" i="1"/>
  <c r="E31" i="1"/>
  <c r="E37" i="1"/>
  <c r="E22" i="1"/>
  <c r="J58" i="1"/>
  <c r="C102" i="1"/>
  <c r="C105" i="1" s="1"/>
  <c r="C90" i="1"/>
  <c r="E62" i="1"/>
  <c r="B72" i="1"/>
  <c r="E72" i="1" s="1"/>
  <c r="B73" i="1" s="1"/>
  <c r="E73" i="1" s="1"/>
  <c r="B74" i="1" s="1"/>
  <c r="E74" i="1" s="1"/>
  <c r="J88" i="1"/>
  <c r="J103" i="1" s="1"/>
  <c r="I103" i="1"/>
  <c r="I105" i="1" s="1"/>
  <c r="I104" i="1"/>
  <c r="J89" i="1"/>
  <c r="J104" i="1" s="1"/>
  <c r="E11" i="1"/>
  <c r="B12" i="1" s="1"/>
  <c r="B19" i="1"/>
  <c r="K90" i="1"/>
  <c r="P102" i="1"/>
  <c r="P105" i="1" s="1"/>
  <c r="J87" i="1"/>
  <c r="D87" i="1"/>
  <c r="O90" i="1"/>
  <c r="E12" i="1" l="1"/>
  <c r="B13" i="1" s="1"/>
  <c r="B20" i="1"/>
  <c r="D90" i="1"/>
  <c r="E90" i="1" s="1"/>
  <c r="D102" i="1"/>
  <c r="D105" i="1" s="1"/>
  <c r="E105" i="1" s="1"/>
  <c r="J90" i="1"/>
  <c r="J102" i="1"/>
  <c r="J105" i="1" s="1"/>
  <c r="E19" i="1"/>
  <c r="B87" i="1"/>
  <c r="B88" i="1" l="1"/>
  <c r="E20" i="1"/>
  <c r="B21" i="1"/>
  <c r="E13" i="1"/>
  <c r="E87" i="1"/>
  <c r="E102" i="1" s="1"/>
  <c r="B102" i="1"/>
  <c r="E21" i="1" l="1"/>
  <c r="B89" i="1"/>
  <c r="E88" i="1"/>
  <c r="E103" i="1" s="1"/>
  <c r="B103" i="1"/>
  <c r="E89" i="1" l="1"/>
  <c r="E104" i="1" s="1"/>
  <c r="B104" i="1"/>
</calcChain>
</file>

<file path=xl/sharedStrings.xml><?xml version="1.0" encoding="utf-8"?>
<sst xmlns="http://schemas.openxmlformats.org/spreadsheetml/2006/main" count="158" uniqueCount="45">
  <si>
    <t>Сумма основного долга</t>
  </si>
  <si>
    <t>Проценты за пользование кредитом</t>
  </si>
  <si>
    <t>Пени, штрафы за пользование кредитом</t>
  </si>
  <si>
    <t>Получено</t>
  </si>
  <si>
    <t>Погашено</t>
  </si>
  <si>
    <t>Остаток на начало месяца</t>
  </si>
  <si>
    <t>Начислено</t>
  </si>
  <si>
    <t>Уплачено</t>
  </si>
  <si>
    <t>Ставка пени</t>
  </si>
  <si>
    <t>Остаток на конец месяца</t>
  </si>
  <si>
    <t>Дата</t>
  </si>
  <si>
    <t>Курсовая разница</t>
  </si>
  <si>
    <t>Ставка, %</t>
  </si>
  <si>
    <t>На начало года</t>
  </si>
  <si>
    <t>Итого по кредитам</t>
  </si>
  <si>
    <t>январь-</t>
  </si>
  <si>
    <t>Итого по бюджетным кредитам</t>
  </si>
  <si>
    <t>Итого по гарантиям</t>
  </si>
  <si>
    <t>Итого по ценным бумагам</t>
  </si>
  <si>
    <t>х</t>
  </si>
  <si>
    <t>Итого</t>
  </si>
  <si>
    <t>I. Кредиты банков</t>
  </si>
  <si>
    <t>II. Бюджетные кредиты</t>
  </si>
  <si>
    <t>III. Ценные бумаги</t>
  </si>
  <si>
    <t>IV. ВСЕГО ПРЯМОЙ ДОЛГ</t>
  </si>
  <si>
    <t>V. Гарантии</t>
  </si>
  <si>
    <t>VI. ВСЕГО ГОСУДАРСТВЕННЫЙ ДОЛГ</t>
  </si>
  <si>
    <t>Муниципальная долговая книга</t>
  </si>
  <si>
    <t>январь</t>
  </si>
  <si>
    <t>Просроченная задолженность</t>
  </si>
  <si>
    <t>Договор № 02-2-08/17-01  от 17.02.2017г .  Кредитор Департамент финансов Ярославской области   Дата погашения 13.02.2020г.  Вид обеспечения:без обеспечения.</t>
  </si>
  <si>
    <t>Договор № 02-2-08/17-04  от 26.04.2017г .  Кредитор Департамент финансов Ярославской области   Дата погашения 23.04.2020г.  Вид обеспечения:без обеспечения.</t>
  </si>
  <si>
    <t>Договор № 02-2-08/17-13  от 16.08.2017г .  Кредитор Департамент финансов Ярославской области   Дата погашения 13.08.2020г.  Вид обеспечения:без обеспечения.</t>
  </si>
  <si>
    <t>Договор № 02-2-08/17-07  от 26.05.2017г .  Кредитор Департамент финансов Ярославской области   Дата погашения 25.05.2020г.  Вид обеспечения:без обеспечения.</t>
  </si>
  <si>
    <t>Договор № 02-2-08/17-18  от 07.11.2017г .  Кредитор Департамент финансов Ярославской области   Дата погашения 05.11.2020г.  Вид обеспечения:без обеспечения.</t>
  </si>
  <si>
    <t>Муниципальный контракт № 0371300019518000009-0143476-01 от 12.03.2018г Кредитор  АО "«Газпромбанк»"    Дата погашения 10.03.2028г   Вид обеспечения: без обеспечения.</t>
  </si>
  <si>
    <t>итого</t>
  </si>
  <si>
    <t>Угличского муниципального района</t>
  </si>
  <si>
    <t xml:space="preserve"> </t>
  </si>
  <si>
    <t>Договор № 02-2-08/20-01  от 31.01.2020г .  Кредитор Департамент финансов Ярославской области   Дата погашения 30.01.2023г.  Вид обеспечения:без обеспечения.</t>
  </si>
  <si>
    <t>февраль</t>
  </si>
  <si>
    <t>март</t>
  </si>
  <si>
    <t>Договор № 02-2-08/19-01(03)  от 26.03.2019г .  Кредитор Департамент финансов Ярославской области   Дата погашения 25.03.2030г.  Вид обеспечения:без обеспечения.</t>
  </si>
  <si>
    <t>Договор № 02-2-08/19-21(01)  от 21.10.2019г .  Кредитор Департамент финансов Ярославской области   Дата погашения 18.10.2030г.  Вид обеспечения:без обеспечения.</t>
  </si>
  <si>
    <t>на 01.04.2020г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</si>
</sst>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000000"/>
  </numFmts>
  <fonts count="12" x14ac:knownFonts="1">
    <font>
      <sz val="10"/>
      <name val="Arial Cyr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5">
    <xf numFmtId="0" fontId="0" fillId="0" borderId="0" xfId="0"/>
    <xf numFmtId="4" fontId="0" fillId="0" borderId="0" xfId="0" applyNumberForma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4" fontId="5" fillId="0" borderId="0" xfId="0" applyNumberFormat="1" applyFont="1"/>
    <xf numFmtId="0" fontId="6" fillId="0" borderId="0" xfId="0" applyFont="1" applyBorder="1"/>
    <xf numFmtId="4" fontId="6" fillId="0" borderId="0" xfId="0" applyNumberFormat="1" applyFont="1" applyBorder="1"/>
    <xf numFmtId="0" fontId="7" fillId="0" borderId="0" xfId="0" applyFont="1"/>
    <xf numFmtId="1" fontId="7" fillId="0" borderId="0" xfId="0" applyNumberFormat="1" applyFont="1"/>
    <xf numFmtId="0" fontId="8" fillId="0" borderId="0" xfId="0" applyFont="1"/>
    <xf numFmtId="4" fontId="7" fillId="0" borderId="0" xfId="0" applyNumberFormat="1" applyFont="1"/>
    <xf numFmtId="0" fontId="7" fillId="0" borderId="1" xfId="1" applyNumberFormat="1" applyFont="1" applyFill="1" applyBorder="1" applyAlignment="1" applyProtection="1">
      <alignment horizontal="center" wrapText="1"/>
      <protection hidden="1"/>
    </xf>
    <xf numFmtId="0" fontId="7" fillId="0" borderId="2" xfId="1" applyNumberFormat="1" applyFont="1" applyFill="1" applyBorder="1" applyAlignment="1" applyProtection="1">
      <alignment horizontal="centerContinuous"/>
      <protection hidden="1"/>
    </xf>
    <xf numFmtId="0" fontId="7" fillId="0" borderId="3" xfId="1" applyNumberFormat="1" applyFont="1" applyFill="1" applyBorder="1" applyAlignment="1" applyProtection="1">
      <alignment horizontal="centerContinuous"/>
      <protection hidden="1"/>
    </xf>
    <xf numFmtId="0" fontId="7" fillId="0" borderId="4" xfId="1" applyNumberFormat="1" applyFont="1" applyFill="1" applyBorder="1" applyAlignment="1" applyProtection="1">
      <alignment horizontal="centerContinuous"/>
      <protection hidden="1"/>
    </xf>
    <xf numFmtId="0" fontId="7" fillId="0" borderId="5" xfId="1" applyNumberFormat="1" applyFont="1" applyFill="1" applyBorder="1" applyAlignment="1" applyProtection="1">
      <alignment horizontal="centerContinuous"/>
      <protection hidden="1"/>
    </xf>
    <xf numFmtId="0" fontId="7" fillId="0" borderId="6" xfId="1" applyNumberFormat="1" applyFont="1" applyFill="1" applyBorder="1" applyAlignment="1" applyProtection="1">
      <alignment horizontal="centerContinuous"/>
      <protection hidden="1"/>
    </xf>
    <xf numFmtId="0" fontId="7" fillId="0" borderId="7" xfId="1" applyNumberFormat="1" applyFont="1" applyFill="1" applyBorder="1" applyAlignment="1" applyProtection="1">
      <alignment horizontal="centerContinuous"/>
      <protection hidden="1"/>
    </xf>
    <xf numFmtId="0" fontId="7" fillId="0" borderId="8" xfId="1" applyNumberFormat="1" applyFont="1" applyFill="1" applyBorder="1" applyAlignment="1" applyProtection="1">
      <alignment horizontal="centerContinuous"/>
      <protection hidden="1"/>
    </xf>
    <xf numFmtId="0" fontId="7" fillId="0" borderId="9" xfId="1" applyNumberFormat="1" applyFont="1" applyFill="1" applyBorder="1" applyAlignment="1" applyProtection="1">
      <alignment horizontal="center" vertical="top" wrapText="1"/>
      <protection hidden="1"/>
    </xf>
    <xf numFmtId="0" fontId="7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8" xfId="1" applyNumberFormat="1" applyFont="1" applyFill="1" applyBorder="1" applyAlignment="1" applyProtection="1">
      <alignment horizontal="center" vertical="center" textRotation="90" wrapText="1"/>
      <protection hidden="1"/>
    </xf>
    <xf numFmtId="0" fontId="7" fillId="0" borderId="11" xfId="1" applyNumberFormat="1" applyFont="1" applyFill="1" applyBorder="1" applyAlignment="1" applyProtection="1">
      <alignment horizontal="center" vertical="center" textRotation="90" wrapText="1"/>
      <protection hidden="1"/>
    </xf>
    <xf numFmtId="0" fontId="8" fillId="0" borderId="0" xfId="0" applyFont="1" applyBorder="1"/>
    <xf numFmtId="4" fontId="8" fillId="0" borderId="0" xfId="0" applyNumberFormat="1" applyFont="1" applyBorder="1" applyAlignment="1">
      <alignment horizontal="center"/>
    </xf>
    <xf numFmtId="4" fontId="8" fillId="0" borderId="0" xfId="0" applyNumberFormat="1" applyFont="1" applyBorder="1"/>
    <xf numFmtId="0" fontId="7" fillId="0" borderId="1" xfId="0" applyFont="1" applyBorder="1" applyAlignment="1">
      <alignment wrapText="1"/>
    </xf>
    <xf numFmtId="4" fontId="7" fillId="0" borderId="1" xfId="0" applyNumberFormat="1" applyFont="1" applyBorder="1"/>
    <xf numFmtId="4" fontId="7" fillId="0" borderId="3" xfId="0" applyNumberFormat="1" applyFont="1" applyBorder="1"/>
    <xf numFmtId="4" fontId="7" fillId="0" borderId="8" xfId="0" applyNumberFormat="1" applyFont="1" applyBorder="1"/>
    <xf numFmtId="4" fontId="8" fillId="0" borderId="9" xfId="0" applyNumberFormat="1" applyFont="1" applyBorder="1" applyAlignment="1">
      <alignment horizontal="center"/>
    </xf>
    <xf numFmtId="4" fontId="8" fillId="0" borderId="8" xfId="0" applyNumberFormat="1" applyFont="1" applyBorder="1"/>
    <xf numFmtId="4" fontId="8" fillId="0" borderId="11" xfId="0" applyNumberFormat="1" applyFont="1" applyBorder="1"/>
    <xf numFmtId="4" fontId="8" fillId="0" borderId="9" xfId="0" applyNumberFormat="1" applyFont="1" applyBorder="1"/>
    <xf numFmtId="4" fontId="8" fillId="0" borderId="5" xfId="0" applyNumberFormat="1" applyFont="1" applyBorder="1"/>
    <xf numFmtId="4" fontId="8" fillId="0" borderId="6" xfId="0" applyNumberFormat="1" applyFont="1" applyBorder="1"/>
    <xf numFmtId="0" fontId="7" fillId="0" borderId="0" xfId="0" applyFont="1" applyFill="1" applyBorder="1"/>
    <xf numFmtId="0" fontId="8" fillId="0" borderId="8" xfId="0" applyFont="1" applyBorder="1"/>
    <xf numFmtId="4" fontId="8" fillId="0" borderId="8" xfId="0" applyNumberFormat="1" applyFont="1" applyBorder="1" applyAlignment="1">
      <alignment horizontal="center"/>
    </xf>
    <xf numFmtId="0" fontId="7" fillId="0" borderId="9" xfId="0" applyFont="1" applyBorder="1" applyAlignment="1">
      <alignment wrapText="1"/>
    </xf>
    <xf numFmtId="0" fontId="7" fillId="0" borderId="9" xfId="0" applyFont="1" applyBorder="1" applyAlignment="1">
      <alignment horizontal="center"/>
    </xf>
    <xf numFmtId="0" fontId="7" fillId="0" borderId="11" xfId="0" applyFont="1" applyBorder="1"/>
    <xf numFmtId="0" fontId="7" fillId="0" borderId="9" xfId="0" applyFont="1" applyBorder="1"/>
    <xf numFmtId="0" fontId="8" fillId="0" borderId="8" xfId="0" applyFont="1" applyBorder="1" applyAlignment="1">
      <alignment horizontal="center"/>
    </xf>
    <xf numFmtId="0" fontId="8" fillId="0" borderId="6" xfId="0" applyFont="1" applyBorder="1"/>
    <xf numFmtId="0" fontId="8" fillId="0" borderId="0" xfId="0" applyFont="1" applyFill="1" applyBorder="1"/>
    <xf numFmtId="4" fontId="8" fillId="0" borderId="12" xfId="0" applyNumberFormat="1" applyFont="1" applyBorder="1"/>
    <xf numFmtId="4" fontId="8" fillId="0" borderId="13" xfId="0" applyNumberFormat="1" applyFont="1" applyBorder="1"/>
    <xf numFmtId="4" fontId="7" fillId="0" borderId="1" xfId="0" applyNumberFormat="1" applyFont="1" applyBorder="1" applyAlignment="1">
      <alignment wrapText="1"/>
    </xf>
    <xf numFmtId="4" fontId="7" fillId="0" borderId="8" xfId="0" applyNumberFormat="1" applyFont="1" applyBorder="1" applyAlignment="1">
      <alignment wrapText="1"/>
    </xf>
    <xf numFmtId="4" fontId="7" fillId="0" borderId="7" xfId="0" applyNumberFormat="1" applyFont="1" applyBorder="1"/>
    <xf numFmtId="4" fontId="7" fillId="0" borderId="9" xfId="0" applyNumberFormat="1" applyFont="1" applyBorder="1" applyAlignment="1">
      <alignment horizontal="center"/>
    </xf>
    <xf numFmtId="4" fontId="7" fillId="0" borderId="11" xfId="0" applyNumberFormat="1" applyFont="1" applyBorder="1"/>
    <xf numFmtId="4" fontId="7" fillId="0" borderId="9" xfId="0" applyNumberFormat="1" applyFont="1" applyBorder="1"/>
    <xf numFmtId="1" fontId="3" fillId="0" borderId="0" xfId="0" applyNumberFormat="1" applyFont="1"/>
    <xf numFmtId="0" fontId="10" fillId="0" borderId="0" xfId="0" applyFont="1"/>
    <xf numFmtId="4" fontId="3" fillId="0" borderId="0" xfId="0" applyNumberFormat="1" applyFont="1"/>
    <xf numFmtId="4" fontId="7" fillId="0" borderId="4" xfId="0" applyNumberFormat="1" applyFont="1" applyBorder="1"/>
    <xf numFmtId="4" fontId="8" fillId="0" borderId="7" xfId="0" applyNumberFormat="1" applyFont="1" applyBorder="1"/>
    <xf numFmtId="4" fontId="7" fillId="0" borderId="2" xfId="0" applyNumberFormat="1" applyFont="1" applyBorder="1"/>
    <xf numFmtId="4" fontId="8" fillId="0" borderId="5" xfId="0" applyNumberFormat="1" applyFont="1" applyBorder="1" applyAlignment="1">
      <alignment horizontal="center"/>
    </xf>
    <xf numFmtId="0" fontId="11" fillId="0" borderId="0" xfId="0" applyFont="1" applyAlignment="1"/>
    <xf numFmtId="0" fontId="11" fillId="0" borderId="0" xfId="0" applyFont="1"/>
    <xf numFmtId="0" fontId="7" fillId="0" borderId="0" xfId="0" applyFont="1" applyBorder="1"/>
    <xf numFmtId="0" fontId="10" fillId="0" borderId="0" xfId="0" applyFont="1" applyBorder="1" applyAlignment="1"/>
    <xf numFmtId="0" fontId="8" fillId="0" borderId="12" xfId="0" applyFont="1" applyBorder="1"/>
    <xf numFmtId="4" fontId="8" fillId="0" borderId="13" xfId="0" applyNumberFormat="1" applyFont="1" applyBorder="1" applyAlignment="1">
      <alignment horizontal="center"/>
    </xf>
    <xf numFmtId="4" fontId="8" fillId="0" borderId="14" xfId="0" applyNumberFormat="1" applyFont="1" applyBorder="1"/>
    <xf numFmtId="0" fontId="8" fillId="0" borderId="13" xfId="0" applyFont="1" applyBorder="1" applyAlignment="1">
      <alignment horizontal="center"/>
    </xf>
    <xf numFmtId="0" fontId="8" fillId="0" borderId="13" xfId="0" applyFont="1" applyBorder="1"/>
    <xf numFmtId="0" fontId="7" fillId="0" borderId="15" xfId="0" applyFont="1" applyBorder="1" applyAlignment="1">
      <alignment wrapText="1"/>
    </xf>
    <xf numFmtId="0" fontId="7" fillId="0" borderId="5" xfId="1" applyNumberFormat="1" applyFont="1" applyFill="1" applyBorder="1" applyAlignment="1" applyProtection="1">
      <alignment horizontal="center" vertical="center" textRotation="90" wrapText="1"/>
      <protection hidden="1"/>
    </xf>
    <xf numFmtId="0" fontId="7" fillId="0" borderId="12" xfId="0" applyFont="1" applyBorder="1" applyAlignment="1">
      <alignment wrapText="1"/>
    </xf>
    <xf numFmtId="4" fontId="7" fillId="0" borderId="13" xfId="0" applyNumberFormat="1" applyFont="1" applyBorder="1"/>
    <xf numFmtId="4" fontId="7" fillId="0" borderId="14" xfId="0" applyNumberFormat="1" applyFont="1" applyBorder="1"/>
    <xf numFmtId="14" fontId="7" fillId="2" borderId="16" xfId="0" applyNumberFormat="1" applyFont="1" applyFill="1" applyBorder="1" applyAlignment="1">
      <alignment horizontal="left"/>
    </xf>
    <xf numFmtId="4" fontId="7" fillId="0" borderId="17" xfId="0" applyNumberFormat="1" applyFont="1" applyBorder="1"/>
    <xf numFmtId="165" fontId="7" fillId="0" borderId="17" xfId="0" applyNumberFormat="1" applyFont="1" applyBorder="1"/>
    <xf numFmtId="4" fontId="7" fillId="0" borderId="18" xfId="0" applyNumberFormat="1" applyFont="1" applyBorder="1"/>
    <xf numFmtId="4" fontId="8" fillId="0" borderId="0" xfId="0" applyNumberFormat="1" applyFont="1" applyBorder="1" applyAlignment="1">
      <alignment vertical="center" wrapText="1"/>
    </xf>
    <xf numFmtId="4" fontId="7" fillId="0" borderId="3" xfId="0" applyNumberFormat="1" applyFont="1" applyBorder="1" applyAlignment="1">
      <alignment vertical="center" wrapText="1"/>
    </xf>
    <xf numFmtId="14" fontId="7" fillId="0" borderId="1" xfId="0" applyNumberFormat="1" applyFont="1" applyBorder="1" applyAlignment="1">
      <alignment wrapText="1"/>
    </xf>
    <xf numFmtId="164" fontId="7" fillId="0" borderId="3" xfId="0" applyNumberFormat="1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vertical="center" wrapText="1"/>
    </xf>
    <xf numFmtId="4" fontId="8" fillId="0" borderId="19" xfId="0" applyNumberFormat="1" applyFont="1" applyBorder="1"/>
    <xf numFmtId="4" fontId="8" fillId="0" borderId="1" xfId="0" applyNumberFormat="1" applyFont="1" applyBorder="1"/>
    <xf numFmtId="0" fontId="7" fillId="0" borderId="8" xfId="0" applyFont="1" applyBorder="1" applyAlignment="1">
      <alignment wrapText="1"/>
    </xf>
    <xf numFmtId="4" fontId="7" fillId="0" borderId="20" xfId="0" applyNumberFormat="1" applyFont="1" applyBorder="1"/>
    <xf numFmtId="0" fontId="7" fillId="0" borderId="13" xfId="0" applyFont="1" applyBorder="1"/>
    <xf numFmtId="0" fontId="8" fillId="0" borderId="20" xfId="0" applyFont="1" applyBorder="1" applyAlignment="1">
      <alignment horizontal="center"/>
    </xf>
    <xf numFmtId="0" fontId="7" fillId="0" borderId="21" xfId="0" applyFont="1" applyBorder="1" applyAlignment="1">
      <alignment wrapText="1"/>
    </xf>
    <xf numFmtId="0" fontId="7" fillId="0" borderId="22" xfId="0" applyFont="1" applyBorder="1" applyAlignment="1">
      <alignment horizontal="center"/>
    </xf>
    <xf numFmtId="0" fontId="7" fillId="0" borderId="22" xfId="0" applyFont="1" applyBorder="1"/>
    <xf numFmtId="4" fontId="7" fillId="0" borderId="22" xfId="0" applyNumberFormat="1" applyFont="1" applyBorder="1"/>
    <xf numFmtId="0" fontId="7" fillId="0" borderId="23" xfId="0" applyFont="1" applyBorder="1"/>
    <xf numFmtId="0" fontId="7" fillId="0" borderId="24" xfId="0" applyFont="1" applyBorder="1"/>
    <xf numFmtId="0" fontId="7" fillId="0" borderId="8" xfId="0" applyFont="1" applyBorder="1"/>
    <xf numFmtId="0" fontId="7" fillId="3" borderId="0" xfId="0" applyFont="1" applyFill="1"/>
    <xf numFmtId="0" fontId="5" fillId="3" borderId="0" xfId="0" applyFont="1" applyFill="1"/>
    <xf numFmtId="4" fontId="7" fillId="0" borderId="25" xfId="0" applyNumberFormat="1" applyFont="1" applyBorder="1"/>
    <xf numFmtId="4" fontId="7" fillId="0" borderId="26" xfId="0" applyNumberFormat="1" applyFont="1" applyBorder="1"/>
    <xf numFmtId="14" fontId="7" fillId="3" borderId="1" xfId="0" applyNumberFormat="1" applyFont="1" applyFill="1" applyBorder="1" applyAlignment="1">
      <alignment wrapText="1"/>
    </xf>
    <xf numFmtId="4" fontId="7" fillId="3" borderId="1" xfId="0" applyNumberFormat="1" applyFont="1" applyFill="1" applyBorder="1"/>
    <xf numFmtId="0" fontId="6" fillId="3" borderId="0" xfId="0" applyFont="1" applyFill="1"/>
    <xf numFmtId="0" fontId="7" fillId="3" borderId="1" xfId="0" applyFont="1" applyFill="1" applyBorder="1" applyAlignment="1">
      <alignment wrapText="1"/>
    </xf>
    <xf numFmtId="4" fontId="7" fillId="3" borderId="3" xfId="0" applyNumberFormat="1" applyFont="1" applyFill="1" applyBorder="1"/>
    <xf numFmtId="4" fontId="7" fillId="3" borderId="3" xfId="0" applyNumberFormat="1" applyFont="1" applyFill="1" applyBorder="1" applyAlignment="1">
      <alignment vertical="center" wrapText="1"/>
    </xf>
    <xf numFmtId="164" fontId="7" fillId="3" borderId="3" xfId="0" applyNumberFormat="1" applyFont="1" applyFill="1" applyBorder="1" applyAlignment="1">
      <alignment horizontal="center" vertical="center" wrapText="1"/>
    </xf>
    <xf numFmtId="0" fontId="8" fillId="3" borderId="8" xfId="0" applyFont="1" applyFill="1" applyBorder="1"/>
    <xf numFmtId="4" fontId="8" fillId="3" borderId="8" xfId="0" applyNumberFormat="1" applyFont="1" applyFill="1" applyBorder="1" applyAlignment="1">
      <alignment horizontal="center"/>
    </xf>
    <xf numFmtId="4" fontId="8" fillId="3" borderId="6" xfId="0" applyNumberFormat="1" applyFont="1" applyFill="1" applyBorder="1"/>
    <xf numFmtId="4" fontId="8" fillId="3" borderId="8" xfId="0" applyNumberFormat="1" applyFont="1" applyFill="1" applyBorder="1"/>
    <xf numFmtId="4" fontId="8" fillId="3" borderId="6" xfId="0" applyNumberFormat="1" applyFont="1" applyFill="1" applyBorder="1" applyAlignment="1">
      <alignment vertical="center" wrapText="1"/>
    </xf>
    <xf numFmtId="4" fontId="8" fillId="3" borderId="5" xfId="0" applyNumberFormat="1" applyFont="1" applyFill="1" applyBorder="1"/>
    <xf numFmtId="0" fontId="8" fillId="3" borderId="0" xfId="0" applyFont="1" applyFill="1" applyBorder="1"/>
    <xf numFmtId="4" fontId="8" fillId="3" borderId="0" xfId="0" applyNumberFormat="1" applyFont="1" applyFill="1" applyBorder="1" applyAlignment="1">
      <alignment horizontal="center"/>
    </xf>
    <xf numFmtId="4" fontId="8" fillId="3" borderId="0" xfId="0" applyNumberFormat="1" applyFont="1" applyFill="1" applyBorder="1"/>
    <xf numFmtId="4" fontId="8" fillId="3" borderId="0" xfId="0" applyNumberFormat="1" applyFont="1" applyFill="1" applyBorder="1" applyAlignment="1">
      <alignment vertical="center" wrapText="1"/>
    </xf>
    <xf numFmtId="4" fontId="6" fillId="0" borderId="0" xfId="0" applyNumberFormat="1" applyFont="1"/>
    <xf numFmtId="0" fontId="8" fillId="0" borderId="11" xfId="0" applyFont="1" applyBorder="1"/>
    <xf numFmtId="4" fontId="8" fillId="0" borderId="11" xfId="0" applyNumberFormat="1" applyFont="1" applyBorder="1" applyAlignment="1">
      <alignment horizontal="center"/>
    </xf>
    <xf numFmtId="4" fontId="8" fillId="0" borderId="11" xfId="0" applyNumberFormat="1" applyFont="1" applyBorder="1" applyAlignment="1">
      <alignment vertical="center" wrapText="1"/>
    </xf>
    <xf numFmtId="0" fontId="7" fillId="3" borderId="11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/>
    </xf>
    <xf numFmtId="0" fontId="9" fillId="0" borderId="0" xfId="0" applyFont="1" applyAlignment="1">
      <alignment horizontal="center"/>
    </xf>
    <xf numFmtId="1" fontId="9" fillId="0" borderId="0" xfId="0" applyNumberFormat="1" applyFont="1" applyAlignment="1">
      <alignment horizontal="center"/>
    </xf>
    <xf numFmtId="0" fontId="2" fillId="0" borderId="11" xfId="1" applyFont="1" applyBorder="1" applyAlignment="1" applyProtection="1">
      <alignment horizontal="center"/>
      <protection hidden="1"/>
    </xf>
    <xf numFmtId="4" fontId="7" fillId="0" borderId="11" xfId="0" applyNumberFormat="1" applyFont="1" applyFill="1" applyBorder="1" applyAlignment="1">
      <alignment horizontal="left"/>
    </xf>
    <xf numFmtId="0" fontId="7" fillId="0" borderId="0" xfId="0" applyFont="1" applyBorder="1" applyAlignment="1">
      <alignment horizontal="left" vertical="center" wrapText="1"/>
    </xf>
  </cellXfs>
  <cellStyles count="2">
    <cellStyle name="Обычный" xfId="0" builtinId="0"/>
    <cellStyle name="Обычный_Tmp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219075</xdr:colOff>
      <xdr:row>22</xdr:row>
      <xdr:rowOff>104775</xdr:rowOff>
    </xdr:from>
    <xdr:to>
      <xdr:col>9</xdr:col>
      <xdr:colOff>371475</xdr:colOff>
      <xdr:row>22</xdr:row>
      <xdr:rowOff>257175</xdr:rowOff>
    </xdr:to>
    <xdr:pic>
      <xdr:nvPicPr>
        <xdr:cNvPr id="853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1725" y="461962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22</xdr:row>
      <xdr:rowOff>95250</xdr:rowOff>
    </xdr:from>
    <xdr:to>
      <xdr:col>9</xdr:col>
      <xdr:colOff>152400</xdr:colOff>
      <xdr:row>22</xdr:row>
      <xdr:rowOff>247650</xdr:rowOff>
    </xdr:to>
    <xdr:pic>
      <xdr:nvPicPr>
        <xdr:cNvPr id="853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2650" y="46101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22</xdr:row>
      <xdr:rowOff>47625</xdr:rowOff>
    </xdr:from>
    <xdr:to>
      <xdr:col>9</xdr:col>
      <xdr:colOff>152400</xdr:colOff>
      <xdr:row>22</xdr:row>
      <xdr:rowOff>200025</xdr:rowOff>
    </xdr:to>
    <xdr:pic>
      <xdr:nvPicPr>
        <xdr:cNvPr id="853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2650" y="45624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8"/>
  <sheetViews>
    <sheetView tabSelected="1" view="pageBreakPreview" topLeftCell="A82" zoomScaleNormal="100" zoomScaleSheetLayoutView="100" workbookViewId="0">
      <selection activeCell="A4" sqref="A4:R4"/>
    </sheetView>
  </sheetViews>
  <sheetFormatPr defaultRowHeight="12.75" x14ac:dyDescent="0.2"/>
  <cols>
    <col min="1" max="1" width="8.5703125" customWidth="1"/>
    <col min="2" max="2" width="11.7109375" customWidth="1"/>
    <col min="3" max="3" width="12.5703125" customWidth="1"/>
    <col min="4" max="5" width="12.140625" customWidth="1"/>
    <col min="6" max="6" width="7.140625" customWidth="1"/>
    <col min="7" max="7" width="8.42578125" customWidth="1"/>
    <col min="8" max="8" width="5.28515625" customWidth="1"/>
    <col min="9" max="9" width="11.42578125" customWidth="1"/>
    <col min="10" max="10" width="11.140625" customWidth="1"/>
    <col min="11" max="11" width="5.7109375" customWidth="1"/>
    <col min="12" max="12" width="5" customWidth="1"/>
    <col min="13" max="13" width="4.28515625" customWidth="1"/>
    <col min="14" max="14" width="5" customWidth="1"/>
    <col min="15" max="15" width="7.28515625" customWidth="1"/>
    <col min="16" max="16" width="5.7109375" customWidth="1"/>
    <col min="17" max="17" width="4.7109375" customWidth="1"/>
    <col min="18" max="18" width="5.28515625" customWidth="1"/>
    <col min="19" max="19" width="9.140625" hidden="1" customWidth="1"/>
    <col min="20" max="20" width="0.28515625" hidden="1" customWidth="1"/>
    <col min="21" max="22" width="9.140625" hidden="1" customWidth="1"/>
  </cols>
  <sheetData>
    <row r="1" spans="1:256" s="2" customFormat="1" ht="15.75" x14ac:dyDescent="0.25">
      <c r="G1" s="130" t="s">
        <v>27</v>
      </c>
      <c r="H1" s="130"/>
      <c r="I1" s="130"/>
      <c r="J1" s="130"/>
      <c r="K1" s="130"/>
      <c r="L1" s="130"/>
      <c r="M1" s="60"/>
      <c r="Q1" s="61"/>
      <c r="R1" s="61"/>
    </row>
    <row r="2" spans="1:256" s="2" customFormat="1" ht="15.75" x14ac:dyDescent="0.25">
      <c r="G2" s="131" t="s">
        <v>37</v>
      </c>
      <c r="H2" s="131"/>
      <c r="I2" s="131"/>
      <c r="J2" s="131"/>
      <c r="K2" s="131"/>
      <c r="L2" s="131"/>
      <c r="M2" s="60"/>
      <c r="Q2" s="61"/>
      <c r="R2" s="61"/>
    </row>
    <row r="3" spans="1:256" s="9" customFormat="1" x14ac:dyDescent="0.2">
      <c r="G3" s="62"/>
      <c r="H3" s="2"/>
      <c r="I3" s="70" t="s">
        <v>44</v>
      </c>
      <c r="J3" s="70"/>
      <c r="K3" s="2"/>
      <c r="L3" s="2"/>
      <c r="M3" s="10"/>
      <c r="Q3" s="11"/>
      <c r="R3" s="11"/>
    </row>
    <row r="4" spans="1:256" ht="5.25" customHeight="1" thickBot="1" x14ac:dyDescent="0.25">
      <c r="A4" s="132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</row>
    <row r="5" spans="1:256" s="4" customFormat="1" ht="13.5" customHeight="1" thickBot="1" x14ac:dyDescent="0.25">
      <c r="A5" s="13"/>
      <c r="B5" s="14" t="s">
        <v>0</v>
      </c>
      <c r="C5" s="15"/>
      <c r="D5" s="15"/>
      <c r="E5" s="15"/>
      <c r="F5" s="16"/>
      <c r="G5" s="17" t="s">
        <v>1</v>
      </c>
      <c r="H5" s="18"/>
      <c r="I5" s="18"/>
      <c r="J5" s="18"/>
      <c r="K5" s="18"/>
      <c r="L5" s="19"/>
      <c r="M5" s="20" t="s">
        <v>2</v>
      </c>
      <c r="N5" s="18"/>
      <c r="O5" s="18"/>
      <c r="P5" s="18"/>
      <c r="Q5" s="19"/>
      <c r="R5" s="19"/>
    </row>
    <row r="6" spans="1:256" s="4" customFormat="1" ht="70.5" customHeight="1" thickBot="1" x14ac:dyDescent="0.25">
      <c r="A6" s="21" t="s">
        <v>10</v>
      </c>
      <c r="B6" s="22" t="s">
        <v>5</v>
      </c>
      <c r="C6" s="23" t="s">
        <v>3</v>
      </c>
      <c r="D6" s="23" t="s">
        <v>4</v>
      </c>
      <c r="E6" s="24" t="s">
        <v>9</v>
      </c>
      <c r="F6" s="27" t="s">
        <v>11</v>
      </c>
      <c r="G6" s="25" t="s">
        <v>12</v>
      </c>
      <c r="H6" s="27" t="s">
        <v>5</v>
      </c>
      <c r="I6" s="23" t="s">
        <v>6</v>
      </c>
      <c r="J6" s="26" t="s">
        <v>7</v>
      </c>
      <c r="K6" s="27" t="s">
        <v>9</v>
      </c>
      <c r="L6" s="77" t="s">
        <v>11</v>
      </c>
      <c r="M6" s="27" t="s">
        <v>8</v>
      </c>
      <c r="N6" s="27" t="s">
        <v>5</v>
      </c>
      <c r="O6" s="27" t="s">
        <v>6</v>
      </c>
      <c r="P6" s="28" t="s">
        <v>7</v>
      </c>
      <c r="Q6" s="27" t="s">
        <v>9</v>
      </c>
      <c r="R6" s="27" t="s">
        <v>11</v>
      </c>
    </row>
    <row r="7" spans="1:256" s="4" customFormat="1" ht="12" x14ac:dyDescent="0.2">
      <c r="A7" s="9"/>
      <c r="B7" s="11" t="s">
        <v>21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spans="1:256" s="5" customFormat="1" ht="12" x14ac:dyDescent="0.2">
      <c r="A8" s="29"/>
      <c r="B8" s="30"/>
      <c r="C8" s="31"/>
      <c r="D8" s="31"/>
      <c r="E8" s="31"/>
      <c r="F8" s="31"/>
      <c r="G8" s="31"/>
      <c r="H8" s="30"/>
      <c r="I8" s="31"/>
      <c r="J8" s="31"/>
      <c r="K8" s="31"/>
      <c r="L8" s="31"/>
      <c r="M8" s="31"/>
      <c r="N8" s="30"/>
      <c r="O8" s="31"/>
      <c r="P8" s="31"/>
      <c r="Q8" s="31"/>
      <c r="R8" s="31"/>
    </row>
    <row r="9" spans="1:256" s="5" customFormat="1" thickBot="1" x14ac:dyDescent="0.25">
      <c r="A9" s="134" t="s">
        <v>35</v>
      </c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</row>
    <row r="10" spans="1:256" s="5" customFormat="1" ht="23.25" thickBot="1" x14ac:dyDescent="0.25">
      <c r="A10" s="78" t="s">
        <v>13</v>
      </c>
      <c r="B10" s="79">
        <v>16493000</v>
      </c>
      <c r="C10" s="79"/>
      <c r="D10" s="79"/>
      <c r="E10" s="79">
        <f>B10</f>
        <v>16493000</v>
      </c>
      <c r="F10" s="79"/>
      <c r="G10" s="79"/>
      <c r="H10" s="79">
        <v>0</v>
      </c>
      <c r="I10" s="79"/>
      <c r="J10" s="79"/>
      <c r="K10" s="79"/>
      <c r="L10" s="79"/>
      <c r="M10" s="79"/>
      <c r="N10" s="79">
        <v>0</v>
      </c>
      <c r="O10" s="79"/>
      <c r="P10" s="79"/>
      <c r="Q10" s="79"/>
      <c r="R10" s="80"/>
    </row>
    <row r="11" spans="1:256" s="5" customFormat="1" thickBot="1" x14ac:dyDescent="0.25">
      <c r="A11" s="81">
        <v>43843</v>
      </c>
      <c r="B11" s="82">
        <f>E10</f>
        <v>16493000</v>
      </c>
      <c r="C11" s="82">
        <v>0</v>
      </c>
      <c r="D11" s="82">
        <v>167000</v>
      </c>
      <c r="E11" s="82">
        <f>B11+C11-D11</f>
        <v>16326000</v>
      </c>
      <c r="F11" s="82">
        <v>0</v>
      </c>
      <c r="G11" s="83">
        <v>7.75</v>
      </c>
      <c r="H11" s="82">
        <v>0</v>
      </c>
      <c r="I11" s="82">
        <v>0</v>
      </c>
      <c r="J11" s="82">
        <f>I11</f>
        <v>0</v>
      </c>
      <c r="K11" s="82">
        <v>0</v>
      </c>
      <c r="L11" s="82">
        <v>0</v>
      </c>
      <c r="M11" s="82"/>
      <c r="N11" s="82">
        <v>0</v>
      </c>
      <c r="O11" s="82">
        <v>0</v>
      </c>
      <c r="P11" s="82">
        <v>0</v>
      </c>
      <c r="Q11" s="82">
        <v>0</v>
      </c>
      <c r="R11" s="84">
        <v>0</v>
      </c>
    </row>
    <row r="12" spans="1:256" s="5" customFormat="1" thickBot="1" x14ac:dyDescent="0.25">
      <c r="A12" s="81">
        <v>43864</v>
      </c>
      <c r="B12" s="82">
        <f>E11</f>
        <v>16326000</v>
      </c>
      <c r="C12" s="82">
        <v>0</v>
      </c>
      <c r="D12" s="82">
        <v>167000</v>
      </c>
      <c r="E12" s="82">
        <f>B12+C12-D12</f>
        <v>16159000</v>
      </c>
      <c r="F12" s="82">
        <v>0</v>
      </c>
      <c r="G12" s="83">
        <v>7.75</v>
      </c>
      <c r="H12" s="82">
        <v>0</v>
      </c>
      <c r="I12" s="82">
        <v>107626.96</v>
      </c>
      <c r="J12" s="82">
        <f>I12</f>
        <v>107626.96</v>
      </c>
      <c r="K12" s="82">
        <v>0</v>
      </c>
      <c r="L12" s="82">
        <v>0</v>
      </c>
      <c r="M12" s="82"/>
      <c r="N12" s="82">
        <v>0</v>
      </c>
      <c r="O12" s="82">
        <v>0</v>
      </c>
      <c r="P12" s="82">
        <v>0</v>
      </c>
      <c r="Q12" s="82">
        <v>0</v>
      </c>
      <c r="R12" s="84">
        <v>0</v>
      </c>
    </row>
    <row r="13" spans="1:256" s="5" customFormat="1" thickBot="1" x14ac:dyDescent="0.25">
      <c r="A13" s="81">
        <v>43892</v>
      </c>
      <c r="B13" s="82">
        <f>E12</f>
        <v>16159000</v>
      </c>
      <c r="C13" s="82">
        <v>0</v>
      </c>
      <c r="D13" s="82">
        <v>167000</v>
      </c>
      <c r="E13" s="82">
        <f>B13+C13-D13</f>
        <v>15992000</v>
      </c>
      <c r="F13" s="82">
        <v>0</v>
      </c>
      <c r="G13" s="83">
        <v>7.75</v>
      </c>
      <c r="H13" s="82">
        <v>0</v>
      </c>
      <c r="I13" s="82">
        <v>99333.83</v>
      </c>
      <c r="J13" s="82">
        <f>I13</f>
        <v>99333.83</v>
      </c>
      <c r="K13" s="82">
        <v>0</v>
      </c>
      <c r="L13" s="82">
        <v>0</v>
      </c>
      <c r="M13" s="82"/>
      <c r="N13" s="82">
        <v>0</v>
      </c>
      <c r="O13" s="82">
        <v>0</v>
      </c>
      <c r="P13" s="82">
        <v>0</v>
      </c>
      <c r="Q13" s="82">
        <v>0</v>
      </c>
      <c r="R13" s="84">
        <v>0</v>
      </c>
    </row>
    <row r="14" spans="1:256" s="5" customFormat="1" thickBot="1" x14ac:dyDescent="0.25">
      <c r="A14" s="71" t="s">
        <v>20</v>
      </c>
      <c r="B14" s="72" t="s">
        <v>19</v>
      </c>
      <c r="C14" s="53">
        <f>SUM(C11:C11)</f>
        <v>0</v>
      </c>
      <c r="D14" s="53">
        <f>SUM(D11:D13)</f>
        <v>501000</v>
      </c>
      <c r="E14" s="53" t="s">
        <v>38</v>
      </c>
      <c r="F14" s="53"/>
      <c r="G14" s="53"/>
      <c r="H14" s="72" t="s">
        <v>19</v>
      </c>
      <c r="I14" s="53">
        <f>SUM(I11:I13)</f>
        <v>206960.79</v>
      </c>
      <c r="J14" s="53">
        <f>SUM(J11:J13)</f>
        <v>206960.79</v>
      </c>
      <c r="K14" s="53"/>
      <c r="L14" s="53"/>
      <c r="M14" s="53"/>
      <c r="N14" s="72" t="s">
        <v>19</v>
      </c>
      <c r="O14" s="53">
        <v>0</v>
      </c>
      <c r="P14" s="53">
        <v>0</v>
      </c>
      <c r="Q14" s="53">
        <v>0</v>
      </c>
      <c r="R14" s="73">
        <v>0</v>
      </c>
      <c r="IV14" s="124">
        <f>SUM(C14:IU14)</f>
        <v>914921.58000000007</v>
      </c>
    </row>
    <row r="15" spans="1:256" s="5" customFormat="1" ht="12" x14ac:dyDescent="0.2">
      <c r="A15" s="29"/>
      <c r="B15" s="30"/>
      <c r="C15" s="31"/>
      <c r="D15" s="31"/>
      <c r="E15" s="31"/>
      <c r="F15" s="31"/>
      <c r="G15" s="31"/>
      <c r="H15" s="30"/>
      <c r="I15" s="31"/>
      <c r="J15" s="31"/>
      <c r="K15" s="31"/>
      <c r="L15" s="31"/>
      <c r="M15" s="31"/>
      <c r="N15" s="30"/>
      <c r="O15" s="31"/>
      <c r="P15" s="31"/>
      <c r="Q15" s="31"/>
      <c r="R15" s="31"/>
    </row>
    <row r="16" spans="1:256" s="7" customFormat="1" ht="12" x14ac:dyDescent="0.2">
      <c r="A16" s="29"/>
      <c r="B16" s="30"/>
      <c r="C16" s="31"/>
      <c r="D16" s="31"/>
      <c r="E16" s="31"/>
      <c r="F16" s="31"/>
      <c r="G16" s="31"/>
      <c r="H16" s="30"/>
      <c r="I16" s="31"/>
      <c r="J16" s="31"/>
      <c r="K16" s="31"/>
      <c r="L16" s="31"/>
      <c r="M16" s="31"/>
      <c r="N16" s="30"/>
      <c r="O16" s="31"/>
      <c r="P16" s="31"/>
      <c r="Q16" s="31"/>
      <c r="R16" s="31"/>
    </row>
    <row r="17" spans="1:18" s="4" customFormat="1" ht="12.75" customHeight="1" thickBot="1" x14ac:dyDescent="0.25">
      <c r="A17" s="133" t="s">
        <v>14</v>
      </c>
      <c r="B17" s="133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</row>
    <row r="18" spans="1:18" s="4" customFormat="1" ht="23.25" thickBot="1" x14ac:dyDescent="0.25">
      <c r="A18" s="32" t="s">
        <v>13</v>
      </c>
      <c r="B18" s="33">
        <f>B10</f>
        <v>16493000</v>
      </c>
      <c r="C18" s="34"/>
      <c r="D18" s="33"/>
      <c r="E18" s="34"/>
      <c r="F18" s="33"/>
      <c r="G18" s="34"/>
      <c r="H18" s="33">
        <v>0</v>
      </c>
      <c r="I18" s="34"/>
      <c r="J18" s="33"/>
      <c r="K18" s="34"/>
      <c r="L18" s="33"/>
      <c r="M18" s="34"/>
      <c r="N18" s="33">
        <v>0</v>
      </c>
      <c r="O18" s="34"/>
      <c r="P18" s="33"/>
      <c r="Q18" s="34"/>
      <c r="R18" s="33"/>
    </row>
    <row r="19" spans="1:18" s="4" customFormat="1" thickBot="1" x14ac:dyDescent="0.25">
      <c r="A19" s="32" t="s">
        <v>28</v>
      </c>
      <c r="B19" s="33">
        <f>B11</f>
        <v>16493000</v>
      </c>
      <c r="C19" s="33">
        <f t="shared" ref="C19:D21" si="0">C11</f>
        <v>0</v>
      </c>
      <c r="D19" s="33">
        <f t="shared" si="0"/>
        <v>167000</v>
      </c>
      <c r="E19" s="33">
        <f>B19+C19-D19</f>
        <v>16326000</v>
      </c>
      <c r="F19" s="33">
        <v>0</v>
      </c>
      <c r="G19" s="33">
        <f t="shared" ref="G19:J21" si="1">G11</f>
        <v>7.75</v>
      </c>
      <c r="H19" s="33">
        <f t="shared" si="1"/>
        <v>0</v>
      </c>
      <c r="I19" s="33">
        <f t="shared" si="1"/>
        <v>0</v>
      </c>
      <c r="J19" s="33">
        <f t="shared" si="1"/>
        <v>0</v>
      </c>
      <c r="K19" s="33">
        <v>0</v>
      </c>
      <c r="L19" s="33">
        <v>0</v>
      </c>
      <c r="M19" s="33">
        <v>0</v>
      </c>
      <c r="N19" s="33">
        <v>0</v>
      </c>
      <c r="O19" s="33">
        <v>0</v>
      </c>
      <c r="P19" s="33">
        <v>0</v>
      </c>
      <c r="Q19" s="33">
        <v>0</v>
      </c>
      <c r="R19" s="33">
        <v>0</v>
      </c>
    </row>
    <row r="20" spans="1:18" s="4" customFormat="1" thickBot="1" x14ac:dyDescent="0.25">
      <c r="A20" s="32" t="s">
        <v>40</v>
      </c>
      <c r="B20" s="33">
        <f>B12</f>
        <v>16326000</v>
      </c>
      <c r="C20" s="33">
        <f t="shared" si="0"/>
        <v>0</v>
      </c>
      <c r="D20" s="33">
        <f t="shared" si="0"/>
        <v>167000</v>
      </c>
      <c r="E20" s="33">
        <f>B20+C20-D20</f>
        <v>16159000</v>
      </c>
      <c r="F20" s="33">
        <v>0</v>
      </c>
      <c r="G20" s="33">
        <f t="shared" si="1"/>
        <v>7.75</v>
      </c>
      <c r="H20" s="33">
        <f t="shared" si="1"/>
        <v>0</v>
      </c>
      <c r="I20" s="33">
        <f t="shared" si="1"/>
        <v>107626.96</v>
      </c>
      <c r="J20" s="33">
        <f t="shared" si="1"/>
        <v>107626.96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33">
        <v>0</v>
      </c>
      <c r="Q20" s="33">
        <v>0</v>
      </c>
      <c r="R20" s="33">
        <v>0</v>
      </c>
    </row>
    <row r="21" spans="1:18" s="4" customFormat="1" thickBot="1" x14ac:dyDescent="0.25">
      <c r="A21" s="32" t="s">
        <v>41</v>
      </c>
      <c r="B21" s="33">
        <f>B13</f>
        <v>16159000</v>
      </c>
      <c r="C21" s="33">
        <f t="shared" si="0"/>
        <v>0</v>
      </c>
      <c r="D21" s="33">
        <f t="shared" si="0"/>
        <v>167000</v>
      </c>
      <c r="E21" s="33">
        <f>B21+C21-D21</f>
        <v>15992000</v>
      </c>
      <c r="F21" s="33">
        <v>0</v>
      </c>
      <c r="G21" s="33">
        <f t="shared" si="1"/>
        <v>7.75</v>
      </c>
      <c r="H21" s="33">
        <f t="shared" si="1"/>
        <v>0</v>
      </c>
      <c r="I21" s="33">
        <f t="shared" si="1"/>
        <v>99333.83</v>
      </c>
      <c r="J21" s="33">
        <f t="shared" si="1"/>
        <v>99333.83</v>
      </c>
      <c r="K21" s="33">
        <v>0</v>
      </c>
      <c r="L21" s="33">
        <v>0</v>
      </c>
      <c r="M21" s="33">
        <v>0</v>
      </c>
      <c r="N21" s="33">
        <v>0</v>
      </c>
      <c r="O21" s="33">
        <v>0</v>
      </c>
      <c r="P21" s="33">
        <v>0</v>
      </c>
      <c r="Q21" s="33">
        <v>0</v>
      </c>
      <c r="R21" s="33">
        <v>0</v>
      </c>
    </row>
    <row r="22" spans="1:18" s="5" customFormat="1" thickBot="1" x14ac:dyDescent="0.25">
      <c r="A22" s="43"/>
      <c r="B22" s="44" t="s">
        <v>19</v>
      </c>
      <c r="C22" s="37">
        <f>SUM(C19:C19)</f>
        <v>0</v>
      </c>
      <c r="D22" s="37">
        <f>SUM(D19:D21)</f>
        <v>501000</v>
      </c>
      <c r="E22" s="41">
        <f>B18+C22-D22</f>
        <v>15992000</v>
      </c>
      <c r="F22" s="37">
        <v>0</v>
      </c>
      <c r="G22" s="41"/>
      <c r="H22" s="44" t="s">
        <v>19</v>
      </c>
      <c r="I22" s="37">
        <f>SUM(I19:I21)</f>
        <v>206960.79</v>
      </c>
      <c r="J22" s="37">
        <f>SUM(J19:J21)</f>
        <v>206960.79</v>
      </c>
      <c r="K22" s="41"/>
      <c r="L22" s="37"/>
      <c r="M22" s="41"/>
      <c r="N22" s="44" t="s">
        <v>19</v>
      </c>
      <c r="O22" s="40">
        <v>0</v>
      </c>
      <c r="P22" s="37">
        <v>0</v>
      </c>
      <c r="Q22" s="41">
        <v>0</v>
      </c>
      <c r="R22" s="37">
        <v>0</v>
      </c>
    </row>
    <row r="23" spans="1:18" s="4" customFormat="1" ht="45.75" thickBot="1" x14ac:dyDescent="0.25">
      <c r="A23" s="45" t="s">
        <v>29</v>
      </c>
      <c r="B23" s="46" t="s">
        <v>19</v>
      </c>
      <c r="C23" s="47"/>
      <c r="D23" s="48"/>
      <c r="E23" s="47"/>
      <c r="F23" s="48"/>
      <c r="G23" s="47"/>
      <c r="H23" s="46" t="s">
        <v>19</v>
      </c>
      <c r="I23" s="47"/>
      <c r="J23" s="48"/>
      <c r="K23" s="47"/>
      <c r="L23" s="48"/>
      <c r="M23" s="47"/>
      <c r="N23" s="46" t="s">
        <v>19</v>
      </c>
      <c r="O23" s="47"/>
      <c r="P23" s="48"/>
      <c r="Q23" s="47"/>
      <c r="R23" s="48"/>
    </row>
    <row r="24" spans="1:18" s="4" customFormat="1" ht="12" x14ac:dyDescent="0.2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</row>
    <row r="25" spans="1:18" s="5" customFormat="1" ht="12" x14ac:dyDescent="0.2">
      <c r="A25" s="11" t="s">
        <v>22</v>
      </c>
      <c r="B25" s="30"/>
      <c r="C25" s="31"/>
      <c r="D25" s="31"/>
      <c r="E25" s="31"/>
      <c r="F25" s="31"/>
      <c r="G25" s="31"/>
      <c r="H25" s="30"/>
      <c r="I25" s="31"/>
      <c r="J25" s="31"/>
      <c r="K25" s="31"/>
      <c r="L25" s="31"/>
      <c r="M25" s="31"/>
      <c r="N25" s="30"/>
      <c r="O25" s="31"/>
      <c r="P25" s="31"/>
      <c r="Q25" s="31"/>
      <c r="R25" s="31"/>
    </row>
    <row r="26" spans="1:18" s="5" customFormat="1" ht="12" x14ac:dyDescent="0.2">
      <c r="A26" s="29"/>
      <c r="B26" s="30"/>
      <c r="C26" s="31"/>
      <c r="D26" s="31"/>
      <c r="E26" s="31"/>
      <c r="F26" s="31"/>
      <c r="G26" s="85"/>
      <c r="H26" s="30"/>
      <c r="I26" s="31"/>
      <c r="J26" s="31"/>
      <c r="K26" s="31"/>
      <c r="L26" s="31"/>
      <c r="M26" s="31"/>
      <c r="N26" s="30"/>
      <c r="O26" s="31"/>
      <c r="P26" s="31"/>
      <c r="Q26" s="31"/>
      <c r="R26" s="31"/>
    </row>
    <row r="27" spans="1:18" s="104" customFormat="1" thickBot="1" x14ac:dyDescent="0.25">
      <c r="A27" s="128" t="s">
        <v>30</v>
      </c>
      <c r="B27" s="128"/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03"/>
      <c r="Q27" s="103"/>
      <c r="R27" s="103"/>
    </row>
    <row r="28" spans="1:18" s="4" customFormat="1" ht="23.25" thickBot="1" x14ac:dyDescent="0.25">
      <c r="A28" s="32" t="s">
        <v>13</v>
      </c>
      <c r="B28" s="33">
        <v>3906250</v>
      </c>
      <c r="C28" s="34"/>
      <c r="D28" s="33"/>
      <c r="E28" s="34">
        <f>B28</f>
        <v>3906250</v>
      </c>
      <c r="F28" s="33"/>
      <c r="G28" s="86"/>
      <c r="H28" s="33">
        <v>0</v>
      </c>
      <c r="I28" s="34"/>
      <c r="J28" s="33"/>
      <c r="K28" s="34"/>
      <c r="L28" s="33"/>
      <c r="M28" s="34"/>
      <c r="N28" s="33"/>
      <c r="O28" s="34"/>
      <c r="P28" s="33"/>
      <c r="Q28" s="34"/>
      <c r="R28" s="33"/>
    </row>
    <row r="29" spans="1:18" s="4" customFormat="1" thickBot="1" x14ac:dyDescent="0.25">
      <c r="A29" s="87">
        <v>43861</v>
      </c>
      <c r="B29" s="33">
        <f>E28</f>
        <v>3906250</v>
      </c>
      <c r="C29" s="34">
        <v>0</v>
      </c>
      <c r="D29" s="33">
        <v>3906250</v>
      </c>
      <c r="E29" s="34">
        <f>B29+C29-D29</f>
        <v>0</v>
      </c>
      <c r="F29" s="33">
        <v>0</v>
      </c>
      <c r="G29" s="88">
        <v>2</v>
      </c>
      <c r="H29" s="33">
        <v>0</v>
      </c>
      <c r="I29" s="34">
        <v>0</v>
      </c>
      <c r="J29" s="33">
        <v>0</v>
      </c>
      <c r="K29" s="34">
        <v>0</v>
      </c>
      <c r="L29" s="33">
        <v>0</v>
      </c>
      <c r="M29" s="34"/>
      <c r="N29" s="33">
        <v>0</v>
      </c>
      <c r="O29" s="34">
        <v>0</v>
      </c>
      <c r="P29" s="33">
        <v>0</v>
      </c>
      <c r="Q29" s="34">
        <v>0</v>
      </c>
      <c r="R29" s="33">
        <v>0</v>
      </c>
    </row>
    <row r="30" spans="1:18" s="4" customFormat="1" thickBot="1" x14ac:dyDescent="0.25">
      <c r="A30" s="87">
        <v>43867</v>
      </c>
      <c r="B30" s="33">
        <f>E29</f>
        <v>0</v>
      </c>
      <c r="C30" s="34">
        <v>0</v>
      </c>
      <c r="D30" s="33">
        <v>0</v>
      </c>
      <c r="E30" s="34">
        <f>B30+C30-D30</f>
        <v>0</v>
      </c>
      <c r="F30" s="33">
        <v>0</v>
      </c>
      <c r="G30" s="88">
        <v>2</v>
      </c>
      <c r="H30" s="33">
        <v>0</v>
      </c>
      <c r="I30" s="34">
        <v>705667.77</v>
      </c>
      <c r="J30" s="33">
        <f>I30</f>
        <v>705667.77</v>
      </c>
      <c r="K30" s="34">
        <v>0</v>
      </c>
      <c r="L30" s="33">
        <v>0</v>
      </c>
      <c r="M30" s="34"/>
      <c r="N30" s="33">
        <v>0</v>
      </c>
      <c r="O30" s="34">
        <v>0</v>
      </c>
      <c r="P30" s="33">
        <v>0</v>
      </c>
      <c r="Q30" s="34">
        <v>0</v>
      </c>
      <c r="R30" s="33">
        <v>0</v>
      </c>
    </row>
    <row r="31" spans="1:18" s="5" customFormat="1" thickBot="1" x14ac:dyDescent="0.25">
      <c r="A31" s="43" t="s">
        <v>20</v>
      </c>
      <c r="B31" s="44" t="s">
        <v>19</v>
      </c>
      <c r="C31" s="41">
        <f>SUM(C29:C29)</f>
        <v>0</v>
      </c>
      <c r="D31" s="37">
        <f>SUM(D29:D29)</f>
        <v>3906250</v>
      </c>
      <c r="E31" s="41">
        <f>B28+C31-D31</f>
        <v>0</v>
      </c>
      <c r="F31" s="37">
        <v>0</v>
      </c>
      <c r="G31" s="89"/>
      <c r="H31" s="44" t="s">
        <v>19</v>
      </c>
      <c r="I31" s="41">
        <f>SUM(I29:I30)</f>
        <v>705667.77</v>
      </c>
      <c r="J31" s="37">
        <f>SUM(J29:J30)</f>
        <v>705667.77</v>
      </c>
      <c r="K31" s="41">
        <f>SUM(K29)</f>
        <v>0</v>
      </c>
      <c r="L31" s="37">
        <f>SUM(L29)</f>
        <v>0</v>
      </c>
      <c r="M31" s="41"/>
      <c r="N31" s="44" t="s">
        <v>19</v>
      </c>
      <c r="O31" s="40">
        <f>SUM(O29)</f>
        <v>0</v>
      </c>
      <c r="P31" s="37">
        <f>SUM(P29)</f>
        <v>0</v>
      </c>
      <c r="Q31" s="41">
        <v>0</v>
      </c>
      <c r="R31" s="37">
        <v>0</v>
      </c>
    </row>
    <row r="32" spans="1:18" s="5" customFormat="1" ht="12" x14ac:dyDescent="0.2">
      <c r="A32" s="29"/>
      <c r="B32" s="30"/>
      <c r="C32" s="31"/>
      <c r="D32" s="31"/>
      <c r="E32" s="31"/>
      <c r="F32" s="31"/>
      <c r="G32" s="85"/>
      <c r="H32" s="30"/>
      <c r="I32" s="31"/>
      <c r="J32" s="31"/>
      <c r="K32" s="31"/>
      <c r="L32" s="31"/>
      <c r="M32" s="31"/>
      <c r="N32" s="30"/>
      <c r="O32" s="31"/>
      <c r="P32" s="31"/>
      <c r="Q32" s="31"/>
      <c r="R32" s="31"/>
    </row>
    <row r="33" spans="1:18" s="104" customFormat="1" thickBot="1" x14ac:dyDescent="0.25">
      <c r="A33" s="128" t="s">
        <v>31</v>
      </c>
      <c r="B33" s="128"/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03"/>
      <c r="Q33" s="103"/>
      <c r="R33" s="103"/>
    </row>
    <row r="34" spans="1:18" s="4" customFormat="1" ht="23.25" thickBot="1" x14ac:dyDescent="0.25">
      <c r="A34" s="32" t="s">
        <v>13</v>
      </c>
      <c r="B34" s="33">
        <v>16250000</v>
      </c>
      <c r="C34" s="34"/>
      <c r="D34" s="33"/>
      <c r="E34" s="34">
        <f>B34</f>
        <v>16250000</v>
      </c>
      <c r="F34" s="33"/>
      <c r="G34" s="86"/>
      <c r="H34" s="33">
        <v>0</v>
      </c>
      <c r="I34" s="34"/>
      <c r="J34" s="33"/>
      <c r="K34" s="34"/>
      <c r="L34" s="33"/>
      <c r="M34" s="34"/>
      <c r="N34" s="33"/>
      <c r="O34" s="34"/>
      <c r="P34" s="33"/>
      <c r="Q34" s="34"/>
      <c r="R34" s="33"/>
    </row>
    <row r="35" spans="1:18" s="4" customFormat="1" thickBot="1" x14ac:dyDescent="0.25">
      <c r="A35" s="87">
        <v>43860</v>
      </c>
      <c r="B35" s="33">
        <f>E34</f>
        <v>16250000</v>
      </c>
      <c r="C35" s="34">
        <v>0</v>
      </c>
      <c r="D35" s="33">
        <v>8125000</v>
      </c>
      <c r="E35" s="34">
        <f>B35+C35-D35</f>
        <v>8125000</v>
      </c>
      <c r="F35" s="33">
        <v>0</v>
      </c>
      <c r="G35" s="88">
        <v>2</v>
      </c>
      <c r="H35" s="33">
        <v>0</v>
      </c>
      <c r="I35" s="34">
        <v>0</v>
      </c>
      <c r="J35" s="33">
        <v>0</v>
      </c>
      <c r="K35" s="34">
        <v>0</v>
      </c>
      <c r="L35" s="33">
        <v>0</v>
      </c>
      <c r="M35" s="34"/>
      <c r="N35" s="33">
        <v>0</v>
      </c>
      <c r="O35" s="34">
        <v>0</v>
      </c>
      <c r="P35" s="33">
        <v>0</v>
      </c>
      <c r="Q35" s="34">
        <v>0</v>
      </c>
      <c r="R35" s="33">
        <v>0</v>
      </c>
    </row>
    <row r="36" spans="1:18" s="4" customFormat="1" thickBot="1" x14ac:dyDescent="0.25">
      <c r="A36" s="87">
        <v>43861</v>
      </c>
      <c r="B36" s="33">
        <f>E35</f>
        <v>8125000</v>
      </c>
      <c r="C36" s="34">
        <v>0</v>
      </c>
      <c r="D36" s="33">
        <v>8125000</v>
      </c>
      <c r="E36" s="34">
        <f>B36+C36-D36</f>
        <v>0</v>
      </c>
      <c r="F36" s="33">
        <v>0</v>
      </c>
      <c r="G36" s="88">
        <v>2</v>
      </c>
      <c r="H36" s="33">
        <v>0</v>
      </c>
      <c r="I36" s="34">
        <v>0</v>
      </c>
      <c r="J36" s="33">
        <v>0</v>
      </c>
      <c r="K36" s="34">
        <v>0</v>
      </c>
      <c r="L36" s="33">
        <v>0</v>
      </c>
      <c r="M36" s="34"/>
      <c r="N36" s="33">
        <v>0</v>
      </c>
      <c r="O36" s="34">
        <v>0</v>
      </c>
      <c r="P36" s="33">
        <v>0</v>
      </c>
      <c r="Q36" s="34">
        <v>0</v>
      </c>
      <c r="R36" s="33">
        <v>0</v>
      </c>
    </row>
    <row r="37" spans="1:18" s="5" customFormat="1" thickBot="1" x14ac:dyDescent="0.25">
      <c r="A37" s="43" t="s">
        <v>20</v>
      </c>
      <c r="B37" s="44" t="s">
        <v>19</v>
      </c>
      <c r="C37" s="41">
        <f>SUM(C35:C35)</f>
        <v>0</v>
      </c>
      <c r="D37" s="37">
        <f>SUM(D35:D36)</f>
        <v>16250000</v>
      </c>
      <c r="E37" s="41">
        <f>B34+C37-D37</f>
        <v>0</v>
      </c>
      <c r="F37" s="37">
        <v>0</v>
      </c>
      <c r="G37" s="89"/>
      <c r="H37" s="44" t="s">
        <v>19</v>
      </c>
      <c r="I37" s="41">
        <f>SUM(I35:I35)</f>
        <v>0</v>
      </c>
      <c r="J37" s="37">
        <f>SUM(J35:J35)</f>
        <v>0</v>
      </c>
      <c r="K37" s="41">
        <f>SUM(K35)</f>
        <v>0</v>
      </c>
      <c r="L37" s="37">
        <f>SUM(L35)</f>
        <v>0</v>
      </c>
      <c r="M37" s="41"/>
      <c r="N37" s="44" t="s">
        <v>19</v>
      </c>
      <c r="O37" s="40">
        <f>SUM(O35)</f>
        <v>0</v>
      </c>
      <c r="P37" s="37">
        <f>SUM(P35)</f>
        <v>0</v>
      </c>
      <c r="Q37" s="41">
        <v>0</v>
      </c>
      <c r="R37" s="37">
        <v>0</v>
      </c>
    </row>
    <row r="38" spans="1:18" s="5" customFormat="1" thickBot="1" x14ac:dyDescent="0.25">
      <c r="A38" s="125"/>
      <c r="B38" s="126"/>
      <c r="C38" s="38"/>
      <c r="D38" s="38"/>
      <c r="E38" s="38"/>
      <c r="F38" s="38"/>
      <c r="G38" s="127"/>
      <c r="H38" s="126"/>
      <c r="I38" s="38"/>
      <c r="J38" s="38"/>
      <c r="K38" s="38"/>
      <c r="L38" s="38"/>
      <c r="M38" s="38"/>
      <c r="N38" s="126"/>
      <c r="O38" s="38"/>
      <c r="P38" s="31"/>
      <c r="Q38" s="31"/>
      <c r="R38" s="31"/>
    </row>
    <row r="39" spans="1:18" s="109" customFormat="1" thickBot="1" x14ac:dyDescent="0.25">
      <c r="A39" s="128" t="s">
        <v>33</v>
      </c>
      <c r="B39" s="128"/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03"/>
      <c r="Q39" s="103"/>
      <c r="R39" s="103"/>
    </row>
    <row r="40" spans="1:18" s="5" customFormat="1" ht="23.25" thickBot="1" x14ac:dyDescent="0.25">
      <c r="A40" s="32" t="s">
        <v>13</v>
      </c>
      <c r="B40" s="33">
        <v>7812500</v>
      </c>
      <c r="C40" s="34"/>
      <c r="D40" s="33"/>
      <c r="E40" s="34">
        <f>B40</f>
        <v>7812500</v>
      </c>
      <c r="F40" s="33"/>
      <c r="G40" s="86"/>
      <c r="H40" s="33">
        <v>0</v>
      </c>
      <c r="I40" s="34"/>
      <c r="J40" s="33"/>
      <c r="K40" s="34"/>
      <c r="L40" s="33"/>
      <c r="M40" s="34"/>
      <c r="N40" s="33"/>
      <c r="O40" s="34"/>
      <c r="P40" s="33"/>
      <c r="Q40" s="34"/>
      <c r="R40" s="33"/>
    </row>
    <row r="41" spans="1:18" s="5" customFormat="1" thickBot="1" x14ac:dyDescent="0.25">
      <c r="A41" s="87">
        <v>43861</v>
      </c>
      <c r="B41" s="33">
        <f>E40</f>
        <v>7812500</v>
      </c>
      <c r="C41" s="34">
        <v>0</v>
      </c>
      <c r="D41" s="33">
        <v>7812500</v>
      </c>
      <c r="E41" s="34">
        <f>B41+C41-D41</f>
        <v>0</v>
      </c>
      <c r="F41" s="33">
        <v>0</v>
      </c>
      <c r="G41" s="88">
        <v>2</v>
      </c>
      <c r="H41" s="33">
        <v>0</v>
      </c>
      <c r="I41" s="34">
        <v>0</v>
      </c>
      <c r="J41" s="33">
        <v>0</v>
      </c>
      <c r="K41" s="34">
        <v>0</v>
      </c>
      <c r="L41" s="33">
        <v>0</v>
      </c>
      <c r="M41" s="34"/>
      <c r="N41" s="33">
        <v>0</v>
      </c>
      <c r="O41" s="34">
        <v>0</v>
      </c>
      <c r="P41" s="33">
        <v>0</v>
      </c>
      <c r="Q41" s="34">
        <v>0</v>
      </c>
      <c r="R41" s="33">
        <v>0</v>
      </c>
    </row>
    <row r="42" spans="1:18" s="5" customFormat="1" thickBot="1" x14ac:dyDescent="0.25">
      <c r="A42" s="43" t="s">
        <v>20</v>
      </c>
      <c r="B42" s="44" t="s">
        <v>19</v>
      </c>
      <c r="C42" s="41">
        <f>SUM(C41:C41)</f>
        <v>0</v>
      </c>
      <c r="D42" s="37">
        <f>SUM(D41:D41)</f>
        <v>7812500</v>
      </c>
      <c r="E42" s="41">
        <f>B40+C42-D42</f>
        <v>0</v>
      </c>
      <c r="F42" s="37">
        <v>0</v>
      </c>
      <c r="G42" s="89"/>
      <c r="H42" s="44" t="s">
        <v>19</v>
      </c>
      <c r="I42" s="41">
        <f>SUM(I41:I41)</f>
        <v>0</v>
      </c>
      <c r="J42" s="37">
        <f>SUM(J41:J41)</f>
        <v>0</v>
      </c>
      <c r="K42" s="41">
        <f>SUM(K41)</f>
        <v>0</v>
      </c>
      <c r="L42" s="37">
        <f>SUM(L41)</f>
        <v>0</v>
      </c>
      <c r="M42" s="41"/>
      <c r="N42" s="44" t="s">
        <v>19</v>
      </c>
      <c r="O42" s="40">
        <f>SUM(O41)</f>
        <v>0</v>
      </c>
      <c r="P42" s="37">
        <f>SUM(P41)</f>
        <v>0</v>
      </c>
      <c r="Q42" s="41">
        <v>0</v>
      </c>
      <c r="R42" s="37">
        <v>0</v>
      </c>
    </row>
    <row r="43" spans="1:18" s="5" customFormat="1" ht="12" x14ac:dyDescent="0.2">
      <c r="A43" s="29"/>
      <c r="B43" s="30"/>
      <c r="C43" s="31"/>
      <c r="D43" s="31"/>
      <c r="E43" s="31"/>
      <c r="F43" s="31"/>
      <c r="G43" s="85"/>
      <c r="H43" s="30"/>
      <c r="I43" s="31"/>
      <c r="J43" s="31"/>
      <c r="K43" s="31"/>
      <c r="L43" s="31"/>
      <c r="M43" s="31"/>
      <c r="N43" s="30"/>
      <c r="O43" s="31"/>
      <c r="P43" s="31"/>
      <c r="Q43" s="31"/>
      <c r="R43" s="31"/>
    </row>
    <row r="44" spans="1:18" s="109" customFormat="1" thickBot="1" x14ac:dyDescent="0.25">
      <c r="A44" s="128" t="s">
        <v>32</v>
      </c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03"/>
      <c r="Q44" s="103"/>
      <c r="R44" s="103"/>
    </row>
    <row r="45" spans="1:18" s="5" customFormat="1" ht="23.25" thickBot="1" x14ac:dyDescent="0.25">
      <c r="A45" s="32" t="s">
        <v>13</v>
      </c>
      <c r="B45" s="33">
        <v>14356125</v>
      </c>
      <c r="C45" s="34"/>
      <c r="D45" s="33"/>
      <c r="E45" s="34">
        <f>B45</f>
        <v>14356125</v>
      </c>
      <c r="F45" s="33"/>
      <c r="G45" s="86"/>
      <c r="H45" s="33">
        <v>0</v>
      </c>
      <c r="I45" s="34"/>
      <c r="J45" s="33"/>
      <c r="K45" s="34"/>
      <c r="L45" s="33"/>
      <c r="M45" s="34"/>
      <c r="N45" s="33"/>
      <c r="O45" s="34"/>
      <c r="P45" s="33"/>
      <c r="Q45" s="34"/>
      <c r="R45" s="33"/>
    </row>
    <row r="46" spans="1:18" s="5" customFormat="1" thickBot="1" x14ac:dyDescent="0.25">
      <c r="A46" s="87">
        <v>43861</v>
      </c>
      <c r="B46" s="33">
        <f>E45</f>
        <v>14356125</v>
      </c>
      <c r="C46" s="34">
        <v>0</v>
      </c>
      <c r="D46" s="33">
        <v>14356125</v>
      </c>
      <c r="E46" s="34">
        <f>B46+C46-D46</f>
        <v>0</v>
      </c>
      <c r="F46" s="33">
        <v>0</v>
      </c>
      <c r="G46" s="88">
        <v>2</v>
      </c>
      <c r="H46" s="33">
        <v>0</v>
      </c>
      <c r="I46" s="34">
        <v>0</v>
      </c>
      <c r="J46" s="33">
        <v>0</v>
      </c>
      <c r="K46" s="34">
        <v>0</v>
      </c>
      <c r="L46" s="33">
        <v>0</v>
      </c>
      <c r="M46" s="34"/>
      <c r="N46" s="33">
        <v>0</v>
      </c>
      <c r="O46" s="34">
        <v>0</v>
      </c>
      <c r="P46" s="33">
        <v>0</v>
      </c>
      <c r="Q46" s="34">
        <v>0</v>
      </c>
      <c r="R46" s="33">
        <v>0</v>
      </c>
    </row>
    <row r="47" spans="1:18" s="5" customFormat="1" thickBot="1" x14ac:dyDescent="0.25">
      <c r="A47" s="43" t="s">
        <v>20</v>
      </c>
      <c r="B47" s="44" t="s">
        <v>19</v>
      </c>
      <c r="C47" s="41">
        <f>SUM(C46:C46)</f>
        <v>0</v>
      </c>
      <c r="D47" s="37">
        <f>SUM(D46:D46)</f>
        <v>14356125</v>
      </c>
      <c r="E47" s="41">
        <f>B45+C47-D47</f>
        <v>0</v>
      </c>
      <c r="F47" s="37">
        <v>0</v>
      </c>
      <c r="G47" s="89"/>
      <c r="H47" s="44" t="s">
        <v>19</v>
      </c>
      <c r="I47" s="41">
        <f>SUM(I46:I46)</f>
        <v>0</v>
      </c>
      <c r="J47" s="37">
        <f>SUM(J46:J46)</f>
        <v>0</v>
      </c>
      <c r="K47" s="41">
        <f>SUM(K46)</f>
        <v>0</v>
      </c>
      <c r="L47" s="37">
        <f>SUM(L46)</f>
        <v>0</v>
      </c>
      <c r="M47" s="41"/>
      <c r="N47" s="44" t="s">
        <v>19</v>
      </c>
      <c r="O47" s="40">
        <f>SUM(O46)</f>
        <v>0</v>
      </c>
      <c r="P47" s="37">
        <f>SUM(P46)</f>
        <v>0</v>
      </c>
      <c r="Q47" s="41">
        <v>0</v>
      </c>
      <c r="R47" s="37">
        <v>0</v>
      </c>
    </row>
    <row r="48" spans="1:18" s="5" customFormat="1" ht="12" x14ac:dyDescent="0.2">
      <c r="A48" s="29"/>
      <c r="B48" s="30"/>
      <c r="C48" s="31"/>
      <c r="D48" s="31"/>
      <c r="E48" s="31"/>
      <c r="F48" s="31"/>
      <c r="G48" s="85"/>
      <c r="H48" s="30"/>
      <c r="I48" s="31"/>
      <c r="J48" s="31"/>
      <c r="K48" s="31"/>
      <c r="L48" s="31"/>
      <c r="M48" s="31"/>
      <c r="N48" s="30"/>
      <c r="O48" s="31"/>
      <c r="P48" s="31"/>
      <c r="Q48" s="31"/>
      <c r="R48" s="31"/>
    </row>
    <row r="49" spans="1:18" s="109" customFormat="1" thickBot="1" x14ac:dyDescent="0.25">
      <c r="A49" s="128" t="s">
        <v>34</v>
      </c>
      <c r="B49" s="128"/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03"/>
      <c r="Q49" s="103"/>
      <c r="R49" s="103"/>
    </row>
    <row r="50" spans="1:18" s="5" customFormat="1" ht="23.25" thickBot="1" x14ac:dyDescent="0.25">
      <c r="A50" s="32" t="s">
        <v>13</v>
      </c>
      <c r="B50" s="33">
        <v>7500000</v>
      </c>
      <c r="C50" s="34"/>
      <c r="D50" s="33"/>
      <c r="E50" s="34">
        <f>B50</f>
        <v>7500000</v>
      </c>
      <c r="F50" s="33"/>
      <c r="G50" s="86"/>
      <c r="H50" s="33">
        <v>0</v>
      </c>
      <c r="I50" s="34"/>
      <c r="J50" s="33"/>
      <c r="K50" s="34"/>
      <c r="L50" s="33"/>
      <c r="M50" s="34"/>
      <c r="N50" s="33"/>
      <c r="O50" s="34"/>
      <c r="P50" s="33"/>
      <c r="Q50" s="34"/>
      <c r="R50" s="33"/>
    </row>
    <row r="51" spans="1:18" s="5" customFormat="1" thickBot="1" x14ac:dyDescent="0.25">
      <c r="A51" s="87">
        <v>43861</v>
      </c>
      <c r="B51" s="33">
        <f>E50</f>
        <v>7500000</v>
      </c>
      <c r="C51" s="34">
        <v>0</v>
      </c>
      <c r="D51" s="33">
        <v>7500000</v>
      </c>
      <c r="E51" s="34">
        <f>B51+C51-D51</f>
        <v>0</v>
      </c>
      <c r="F51" s="33">
        <v>0</v>
      </c>
      <c r="G51" s="88">
        <v>2</v>
      </c>
      <c r="H51" s="33">
        <v>0</v>
      </c>
      <c r="I51" s="34">
        <v>0</v>
      </c>
      <c r="J51" s="33">
        <v>0</v>
      </c>
      <c r="K51" s="34">
        <v>0</v>
      </c>
      <c r="L51" s="33">
        <v>0</v>
      </c>
      <c r="M51" s="34"/>
      <c r="N51" s="33">
        <v>0</v>
      </c>
      <c r="O51" s="34">
        <v>0</v>
      </c>
      <c r="P51" s="33">
        <v>0</v>
      </c>
      <c r="Q51" s="34">
        <v>0</v>
      </c>
      <c r="R51" s="33">
        <v>0</v>
      </c>
    </row>
    <row r="52" spans="1:18" s="5" customFormat="1" thickBot="1" x14ac:dyDescent="0.25">
      <c r="A52" s="43" t="s">
        <v>20</v>
      </c>
      <c r="B52" s="44" t="s">
        <v>19</v>
      </c>
      <c r="C52" s="41">
        <f>SUM(C51:C51)</f>
        <v>0</v>
      </c>
      <c r="D52" s="37">
        <f>SUM(D51:D51)</f>
        <v>7500000</v>
      </c>
      <c r="E52" s="41">
        <f>B50+C52-D52</f>
        <v>0</v>
      </c>
      <c r="F52" s="37">
        <v>0</v>
      </c>
      <c r="G52" s="89"/>
      <c r="H52" s="44" t="s">
        <v>19</v>
      </c>
      <c r="I52" s="41">
        <f>SUM(I51:I51)</f>
        <v>0</v>
      </c>
      <c r="J52" s="37">
        <f>SUM(J51:J51)</f>
        <v>0</v>
      </c>
      <c r="K52" s="41">
        <f>SUM(K51)</f>
        <v>0</v>
      </c>
      <c r="L52" s="37">
        <f>SUM(L51)</f>
        <v>0</v>
      </c>
      <c r="M52" s="41"/>
      <c r="N52" s="44" t="s">
        <v>19</v>
      </c>
      <c r="O52" s="40">
        <f>SUM(O51)</f>
        <v>0</v>
      </c>
      <c r="P52" s="37">
        <f>SUM(P51)</f>
        <v>0</v>
      </c>
      <c r="Q52" s="41">
        <v>0</v>
      </c>
      <c r="R52" s="37">
        <v>0</v>
      </c>
    </row>
    <row r="53" spans="1:18" s="5" customFormat="1" ht="12" x14ac:dyDescent="0.2">
      <c r="A53" s="29"/>
      <c r="B53" s="30"/>
      <c r="C53" s="31"/>
      <c r="D53" s="31"/>
      <c r="E53" s="31"/>
      <c r="F53" s="31"/>
      <c r="G53" s="85"/>
      <c r="H53" s="30"/>
      <c r="I53" s="31"/>
      <c r="J53" s="31"/>
      <c r="K53" s="31"/>
      <c r="L53" s="31"/>
      <c r="M53" s="31"/>
      <c r="N53" s="30"/>
      <c r="O53" s="31"/>
      <c r="P53" s="31"/>
      <c r="Q53" s="31"/>
      <c r="R53" s="31"/>
    </row>
    <row r="54" spans="1:18" s="4" customFormat="1" thickBot="1" x14ac:dyDescent="0.25">
      <c r="A54" s="128" t="s">
        <v>42</v>
      </c>
      <c r="B54" s="128"/>
      <c r="C54" s="128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03"/>
      <c r="Q54" s="103"/>
      <c r="R54" s="103"/>
    </row>
    <row r="55" spans="1:18" s="4" customFormat="1" ht="23.25" thickBot="1" x14ac:dyDescent="0.25">
      <c r="A55" s="110" t="s">
        <v>13</v>
      </c>
      <c r="B55" s="108">
        <v>9092750</v>
      </c>
      <c r="C55" s="111"/>
      <c r="D55" s="108"/>
      <c r="E55" s="111">
        <f>B55</f>
        <v>9092750</v>
      </c>
      <c r="F55" s="108"/>
      <c r="G55" s="112"/>
      <c r="H55" s="108">
        <v>0</v>
      </c>
      <c r="I55" s="111"/>
      <c r="J55" s="108"/>
      <c r="K55" s="111"/>
      <c r="L55" s="108"/>
      <c r="M55" s="111"/>
      <c r="N55" s="108"/>
      <c r="O55" s="111"/>
      <c r="P55" s="108"/>
      <c r="Q55" s="111"/>
      <c r="R55" s="108"/>
    </row>
    <row r="56" spans="1:18" s="4" customFormat="1" thickBot="1" x14ac:dyDescent="0.25">
      <c r="A56" s="107">
        <v>43550</v>
      </c>
      <c r="B56" s="108">
        <f>E55</f>
        <v>9092750</v>
      </c>
      <c r="C56" s="111">
        <v>0</v>
      </c>
      <c r="D56" s="108"/>
      <c r="E56" s="111">
        <f>B56+C56-D56</f>
        <v>9092750</v>
      </c>
      <c r="F56" s="108">
        <v>0</v>
      </c>
      <c r="G56" s="113">
        <v>1</v>
      </c>
      <c r="H56" s="108">
        <v>0</v>
      </c>
      <c r="I56" s="111">
        <v>0</v>
      </c>
      <c r="J56" s="108">
        <v>0</v>
      </c>
      <c r="K56" s="111">
        <v>0</v>
      </c>
      <c r="L56" s="108">
        <v>0</v>
      </c>
      <c r="M56" s="111"/>
      <c r="N56" s="108">
        <v>0</v>
      </c>
      <c r="O56" s="111">
        <v>0</v>
      </c>
      <c r="P56" s="108">
        <v>0</v>
      </c>
      <c r="Q56" s="111">
        <v>0</v>
      </c>
      <c r="R56" s="108">
        <v>0</v>
      </c>
    </row>
    <row r="57" spans="1:18" s="4" customFormat="1" thickBot="1" x14ac:dyDescent="0.25">
      <c r="A57" s="107">
        <v>43907</v>
      </c>
      <c r="B57" s="108">
        <f>E56</f>
        <v>9092750</v>
      </c>
      <c r="C57" s="111">
        <v>0</v>
      </c>
      <c r="D57" s="108"/>
      <c r="E57" s="111">
        <f>B57+C57-D57</f>
        <v>9092750</v>
      </c>
      <c r="F57" s="108">
        <v>0</v>
      </c>
      <c r="G57" s="113">
        <v>1</v>
      </c>
      <c r="H57" s="108">
        <v>0</v>
      </c>
      <c r="I57" s="111">
        <v>90869.64</v>
      </c>
      <c r="J57" s="108">
        <f>I57</f>
        <v>90869.64</v>
      </c>
      <c r="K57" s="111">
        <v>0</v>
      </c>
      <c r="L57" s="108">
        <v>0</v>
      </c>
      <c r="M57" s="111"/>
      <c r="N57" s="108">
        <v>0</v>
      </c>
      <c r="O57" s="111">
        <v>0</v>
      </c>
      <c r="P57" s="108">
        <v>0</v>
      </c>
      <c r="Q57" s="111">
        <v>0</v>
      </c>
      <c r="R57" s="108">
        <v>0</v>
      </c>
    </row>
    <row r="58" spans="1:18" s="4" customFormat="1" thickBot="1" x14ac:dyDescent="0.25">
      <c r="A58" s="114" t="s">
        <v>20</v>
      </c>
      <c r="B58" s="115" t="s">
        <v>19</v>
      </c>
      <c r="C58" s="116">
        <f>SUM(C56:C57)</f>
        <v>0</v>
      </c>
      <c r="D58" s="117">
        <f>SUM(C58)</f>
        <v>0</v>
      </c>
      <c r="E58" s="116">
        <f>B55+C58-D58</f>
        <v>9092750</v>
      </c>
      <c r="F58" s="117">
        <v>0</v>
      </c>
      <c r="G58" s="118"/>
      <c r="H58" s="115" t="s">
        <v>19</v>
      </c>
      <c r="I58" s="116">
        <f>SUM(I56:I57)</f>
        <v>90869.64</v>
      </c>
      <c r="J58" s="117">
        <f>SUM(J56:J57)</f>
        <v>90869.64</v>
      </c>
      <c r="K58" s="116">
        <f>SUM(K56)</f>
        <v>0</v>
      </c>
      <c r="L58" s="117">
        <f>SUM(L56)</f>
        <v>0</v>
      </c>
      <c r="M58" s="116"/>
      <c r="N58" s="115" t="s">
        <v>19</v>
      </c>
      <c r="O58" s="119">
        <f>SUM(O56)</f>
        <v>0</v>
      </c>
      <c r="P58" s="117">
        <f>SUM(P56)</f>
        <v>0</v>
      </c>
      <c r="Q58" s="116">
        <v>0</v>
      </c>
      <c r="R58" s="117">
        <v>0</v>
      </c>
    </row>
    <row r="59" spans="1:18" s="4" customFormat="1" ht="12" x14ac:dyDescent="0.2">
      <c r="A59" s="120"/>
      <c r="B59" s="121"/>
      <c r="C59" s="122"/>
      <c r="D59" s="122"/>
      <c r="E59" s="122"/>
      <c r="F59" s="122"/>
      <c r="G59" s="123"/>
      <c r="H59" s="121"/>
      <c r="I59" s="122"/>
      <c r="J59" s="122"/>
      <c r="K59" s="122"/>
      <c r="L59" s="122"/>
      <c r="M59" s="122"/>
      <c r="N59" s="121"/>
      <c r="O59" s="122"/>
      <c r="P59" s="122"/>
      <c r="Q59" s="122"/>
      <c r="R59" s="122"/>
    </row>
    <row r="60" spans="1:18" s="4" customFormat="1" thickBot="1" x14ac:dyDescent="0.25">
      <c r="A60" s="128" t="s">
        <v>43</v>
      </c>
      <c r="B60" s="128"/>
      <c r="C60" s="128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03"/>
      <c r="Q60" s="103"/>
      <c r="R60" s="103"/>
    </row>
    <row r="61" spans="1:18" s="4" customFormat="1" ht="23.25" thickBot="1" x14ac:dyDescent="0.25">
      <c r="A61" s="110" t="s">
        <v>13</v>
      </c>
      <c r="B61" s="108">
        <v>25732875</v>
      </c>
      <c r="C61" s="111"/>
      <c r="D61" s="108"/>
      <c r="E61" s="111">
        <f>B61</f>
        <v>25732875</v>
      </c>
      <c r="F61" s="108"/>
      <c r="G61" s="112"/>
      <c r="H61" s="108">
        <v>0</v>
      </c>
      <c r="I61" s="111"/>
      <c r="J61" s="108"/>
      <c r="K61" s="111"/>
      <c r="L61" s="108"/>
      <c r="M61" s="111"/>
      <c r="N61" s="108"/>
      <c r="O61" s="111"/>
      <c r="P61" s="108"/>
      <c r="Q61" s="111"/>
      <c r="R61" s="108"/>
    </row>
    <row r="62" spans="1:18" s="4" customFormat="1" thickBot="1" x14ac:dyDescent="0.25">
      <c r="A62" s="107" t="s">
        <v>28</v>
      </c>
      <c r="B62" s="108">
        <f>E61</f>
        <v>25732875</v>
      </c>
      <c r="C62" s="111">
        <v>0</v>
      </c>
      <c r="D62" s="108"/>
      <c r="E62" s="111">
        <f>B62+C62-D62</f>
        <v>25732875</v>
      </c>
      <c r="F62" s="108">
        <v>0</v>
      </c>
      <c r="G62" s="113">
        <v>1</v>
      </c>
      <c r="H62" s="108">
        <v>0</v>
      </c>
      <c r="I62" s="111">
        <v>0</v>
      </c>
      <c r="J62" s="108">
        <v>0</v>
      </c>
      <c r="K62" s="111">
        <v>0</v>
      </c>
      <c r="L62" s="108">
        <v>0</v>
      </c>
      <c r="M62" s="111"/>
      <c r="N62" s="108">
        <v>0</v>
      </c>
      <c r="O62" s="111">
        <v>0</v>
      </c>
      <c r="P62" s="108">
        <v>0</v>
      </c>
      <c r="Q62" s="111">
        <v>0</v>
      </c>
      <c r="R62" s="108">
        <v>0</v>
      </c>
    </row>
    <row r="63" spans="1:18" s="4" customFormat="1" thickBot="1" x14ac:dyDescent="0.25">
      <c r="A63" s="114" t="s">
        <v>20</v>
      </c>
      <c r="B63" s="115" t="s">
        <v>19</v>
      </c>
      <c r="C63" s="116">
        <f>SUM(C62)</f>
        <v>0</v>
      </c>
      <c r="D63" s="117">
        <f>SUM(D62:D62)</f>
        <v>0</v>
      </c>
      <c r="E63" s="116">
        <f>B61+C63-D63</f>
        <v>25732875</v>
      </c>
      <c r="F63" s="117">
        <v>0</v>
      </c>
      <c r="G63" s="118"/>
      <c r="H63" s="115" t="s">
        <v>19</v>
      </c>
      <c r="I63" s="116">
        <f>SUM(I62:I62)</f>
        <v>0</v>
      </c>
      <c r="J63" s="117">
        <f>SUM(J62:J62)</f>
        <v>0</v>
      </c>
      <c r="K63" s="116">
        <f>SUM(K62)</f>
        <v>0</v>
      </c>
      <c r="L63" s="117">
        <f>SUM(L62)</f>
        <v>0</v>
      </c>
      <c r="M63" s="116"/>
      <c r="N63" s="115" t="s">
        <v>19</v>
      </c>
      <c r="O63" s="119">
        <f>SUM(O62)</f>
        <v>0</v>
      </c>
      <c r="P63" s="117">
        <f>SUM(P62)</f>
        <v>0</v>
      </c>
      <c r="Q63" s="116">
        <v>0</v>
      </c>
      <c r="R63" s="117">
        <v>0</v>
      </c>
    </row>
    <row r="64" spans="1:18" s="4" customFormat="1" ht="12" x14ac:dyDescent="0.2">
      <c r="A64" s="120"/>
      <c r="B64" s="121"/>
      <c r="C64" s="122"/>
      <c r="D64" s="122"/>
      <c r="E64" s="122"/>
      <c r="F64" s="122"/>
      <c r="G64" s="123"/>
      <c r="H64" s="121"/>
      <c r="I64" s="122"/>
      <c r="J64" s="122"/>
      <c r="K64" s="122"/>
      <c r="L64" s="122"/>
      <c r="M64" s="122"/>
      <c r="N64" s="121"/>
      <c r="O64" s="122"/>
      <c r="P64" s="122"/>
      <c r="Q64" s="122"/>
      <c r="R64" s="122"/>
    </row>
    <row r="65" spans="1:18" s="4" customFormat="1" thickBot="1" x14ac:dyDescent="0.25">
      <c r="A65" s="128" t="s">
        <v>39</v>
      </c>
      <c r="B65" s="128"/>
      <c r="C65" s="128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03"/>
      <c r="Q65" s="103"/>
      <c r="R65" s="103"/>
    </row>
    <row r="66" spans="1:18" s="4" customFormat="1" ht="23.25" thickBot="1" x14ac:dyDescent="0.25">
      <c r="A66" s="110" t="s">
        <v>13</v>
      </c>
      <c r="B66" s="108">
        <v>0</v>
      </c>
      <c r="C66" s="111"/>
      <c r="D66" s="108"/>
      <c r="E66" s="111">
        <f>B66</f>
        <v>0</v>
      </c>
      <c r="F66" s="108"/>
      <c r="G66" s="112"/>
      <c r="H66" s="108">
        <v>0</v>
      </c>
      <c r="I66" s="111"/>
      <c r="J66" s="108"/>
      <c r="K66" s="111"/>
      <c r="L66" s="108"/>
      <c r="M66" s="111"/>
      <c r="N66" s="108"/>
      <c r="O66" s="111"/>
      <c r="P66" s="108"/>
      <c r="Q66" s="111"/>
      <c r="R66" s="108"/>
    </row>
    <row r="67" spans="1:18" s="4" customFormat="1" thickBot="1" x14ac:dyDescent="0.25">
      <c r="A67" s="107">
        <v>43861</v>
      </c>
      <c r="B67" s="108">
        <f>E66</f>
        <v>0</v>
      </c>
      <c r="C67" s="111">
        <v>49824875</v>
      </c>
      <c r="D67" s="108"/>
      <c r="E67" s="111">
        <f>B67+C67-D67</f>
        <v>49824875</v>
      </c>
      <c r="F67" s="108">
        <v>0</v>
      </c>
      <c r="G67" s="113">
        <v>1</v>
      </c>
      <c r="H67" s="108">
        <v>0</v>
      </c>
      <c r="I67" s="111">
        <v>0</v>
      </c>
      <c r="J67" s="108">
        <v>0</v>
      </c>
      <c r="K67" s="111">
        <v>0</v>
      </c>
      <c r="L67" s="108">
        <v>0</v>
      </c>
      <c r="M67" s="111"/>
      <c r="N67" s="108">
        <v>0</v>
      </c>
      <c r="O67" s="111">
        <v>0</v>
      </c>
      <c r="P67" s="108">
        <v>0</v>
      </c>
      <c r="Q67" s="111">
        <v>0</v>
      </c>
      <c r="R67" s="108">
        <v>0</v>
      </c>
    </row>
    <row r="68" spans="1:18" s="4" customFormat="1" thickBot="1" x14ac:dyDescent="0.25">
      <c r="A68" s="114" t="s">
        <v>20</v>
      </c>
      <c r="B68" s="115" t="s">
        <v>19</v>
      </c>
      <c r="C68" s="116">
        <f>SUM(C67)</f>
        <v>49824875</v>
      </c>
      <c r="D68" s="117">
        <f>SUM(D67:D67)</f>
        <v>0</v>
      </c>
      <c r="E68" s="116">
        <f>B66+C68-D68</f>
        <v>49824875</v>
      </c>
      <c r="F68" s="117">
        <v>0</v>
      </c>
      <c r="G68" s="118"/>
      <c r="H68" s="115" t="s">
        <v>19</v>
      </c>
      <c r="I68" s="116">
        <f>SUM(I67:I67)</f>
        <v>0</v>
      </c>
      <c r="J68" s="117">
        <f>SUM(J67:J67)</f>
        <v>0</v>
      </c>
      <c r="K68" s="116">
        <f>SUM(K67)</f>
        <v>0</v>
      </c>
      <c r="L68" s="117">
        <f>SUM(L67)</f>
        <v>0</v>
      </c>
      <c r="M68" s="116"/>
      <c r="N68" s="115" t="s">
        <v>19</v>
      </c>
      <c r="O68" s="119">
        <f>SUM(O67)</f>
        <v>0</v>
      </c>
      <c r="P68" s="117">
        <f>SUM(P67)</f>
        <v>0</v>
      </c>
      <c r="Q68" s="116">
        <v>0</v>
      </c>
      <c r="R68" s="117">
        <v>0</v>
      </c>
    </row>
    <row r="69" spans="1:18" s="4" customFormat="1" ht="11.25" customHeight="1" x14ac:dyDescent="0.2">
      <c r="A69" s="120"/>
      <c r="B69" s="121"/>
      <c r="C69" s="122"/>
      <c r="D69" s="122"/>
      <c r="E69" s="122"/>
      <c r="F69" s="122"/>
      <c r="G69" s="123"/>
      <c r="H69" s="121"/>
      <c r="I69" s="122"/>
      <c r="J69" s="122"/>
      <c r="K69" s="122"/>
      <c r="L69" s="122"/>
      <c r="M69" s="122"/>
      <c r="N69" s="121"/>
      <c r="O69" s="122"/>
      <c r="P69" s="122"/>
      <c r="Q69" s="122"/>
      <c r="R69" s="122"/>
    </row>
    <row r="70" spans="1:18" s="4" customFormat="1" thickBot="1" x14ac:dyDescent="0.25">
      <c r="A70" s="42"/>
      <c r="B70" s="42" t="s">
        <v>16</v>
      </c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</row>
    <row r="71" spans="1:18" s="4" customFormat="1" ht="23.25" thickBot="1" x14ac:dyDescent="0.25">
      <c r="A71" s="32" t="s">
        <v>13</v>
      </c>
      <c r="B71" s="33">
        <f>B61+B55+B50+B45+B40+B34+B28</f>
        <v>84650500</v>
      </c>
      <c r="C71" s="34"/>
      <c r="D71" s="33"/>
      <c r="E71" s="34">
        <f>B71</f>
        <v>84650500</v>
      </c>
      <c r="F71" s="33"/>
      <c r="G71" s="34"/>
      <c r="H71" s="33">
        <v>0</v>
      </c>
      <c r="I71" s="65"/>
      <c r="J71" s="33"/>
      <c r="K71" s="34"/>
      <c r="L71" s="33"/>
      <c r="M71" s="34"/>
      <c r="N71" s="33"/>
      <c r="O71" s="34"/>
      <c r="P71" s="33"/>
      <c r="Q71" s="34"/>
      <c r="R71" s="33"/>
    </row>
    <row r="72" spans="1:18" s="5" customFormat="1" thickBot="1" x14ac:dyDescent="0.25">
      <c r="A72" s="32" t="s">
        <v>28</v>
      </c>
      <c r="B72" s="33">
        <f>B62+B56+B51+B46+B41+B35+B29</f>
        <v>84650500</v>
      </c>
      <c r="C72" s="33">
        <f>C62+C56+C51+C46+C41+C35+C29+C36+C67</f>
        <v>49824875</v>
      </c>
      <c r="D72" s="33">
        <f>D62+D56+D51+D46+D41+D35+D29+D36+D67</f>
        <v>49824875</v>
      </c>
      <c r="E72" s="34">
        <f>B72+C72-D72</f>
        <v>84650500</v>
      </c>
      <c r="F72" s="33">
        <v>0</v>
      </c>
      <c r="G72" s="34"/>
      <c r="H72" s="33">
        <v>0</v>
      </c>
      <c r="I72" s="33">
        <f>I62+I56+I51+I46+I41+I35+I29+I36+I67</f>
        <v>0</v>
      </c>
      <c r="J72" s="33">
        <f>J62+J56+J51+J46+J41+J35+J29+J36+J67</f>
        <v>0</v>
      </c>
      <c r="K72" s="34">
        <v>0</v>
      </c>
      <c r="L72" s="33">
        <v>0</v>
      </c>
      <c r="M72" s="34"/>
      <c r="N72" s="33">
        <v>0</v>
      </c>
      <c r="O72" s="34">
        <v>0</v>
      </c>
      <c r="P72" s="33">
        <v>0</v>
      </c>
      <c r="Q72" s="34">
        <v>0</v>
      </c>
      <c r="R72" s="33">
        <v>0</v>
      </c>
    </row>
    <row r="73" spans="1:18" s="5" customFormat="1" thickBot="1" x14ac:dyDescent="0.25">
      <c r="A73" s="32" t="s">
        <v>40</v>
      </c>
      <c r="B73" s="33">
        <f>E72</f>
        <v>84650500</v>
      </c>
      <c r="C73" s="33">
        <f>C30</f>
        <v>0</v>
      </c>
      <c r="D73" s="33">
        <f>D30</f>
        <v>0</v>
      </c>
      <c r="E73" s="34">
        <f>B73+C73-D73</f>
        <v>84650500</v>
      </c>
      <c r="F73" s="33">
        <v>0</v>
      </c>
      <c r="G73" s="34"/>
      <c r="H73" s="33">
        <v>0</v>
      </c>
      <c r="I73" s="33">
        <f>I30</f>
        <v>705667.77</v>
      </c>
      <c r="J73" s="33">
        <f>J30</f>
        <v>705667.77</v>
      </c>
      <c r="K73" s="34">
        <v>0</v>
      </c>
      <c r="L73" s="33">
        <v>0</v>
      </c>
      <c r="M73" s="34"/>
      <c r="N73" s="33">
        <v>0</v>
      </c>
      <c r="O73" s="34">
        <v>0</v>
      </c>
      <c r="P73" s="33">
        <v>0</v>
      </c>
      <c r="Q73" s="34">
        <v>0</v>
      </c>
      <c r="R73" s="33">
        <v>0</v>
      </c>
    </row>
    <row r="74" spans="1:18" s="5" customFormat="1" thickBot="1" x14ac:dyDescent="0.25">
      <c r="A74" s="32" t="s">
        <v>41</v>
      </c>
      <c r="B74" s="33">
        <f>E73</f>
        <v>84650500</v>
      </c>
      <c r="C74" s="33">
        <f>C31</f>
        <v>0</v>
      </c>
      <c r="D74" s="33">
        <v>0</v>
      </c>
      <c r="E74" s="34">
        <f>B74+C74-D74</f>
        <v>84650500</v>
      </c>
      <c r="F74" s="33">
        <v>0</v>
      </c>
      <c r="G74" s="34"/>
      <c r="H74" s="33">
        <v>0</v>
      </c>
      <c r="I74" s="33">
        <f>I57+I56</f>
        <v>90869.64</v>
      </c>
      <c r="J74" s="33">
        <f>J57+J56</f>
        <v>90869.64</v>
      </c>
      <c r="K74" s="34">
        <v>0</v>
      </c>
      <c r="L74" s="33">
        <v>0</v>
      </c>
      <c r="M74" s="34"/>
      <c r="N74" s="33">
        <v>0</v>
      </c>
      <c r="O74" s="34">
        <v>0</v>
      </c>
      <c r="P74" s="33">
        <v>0</v>
      </c>
      <c r="Q74" s="34">
        <v>0</v>
      </c>
      <c r="R74" s="33">
        <v>0</v>
      </c>
    </row>
    <row r="75" spans="1:18" s="4" customFormat="1" thickBot="1" x14ac:dyDescent="0.25">
      <c r="A75" s="43" t="s">
        <v>20</v>
      </c>
      <c r="B75" s="49" t="s">
        <v>19</v>
      </c>
      <c r="C75" s="90">
        <f>SUM(C72:C73)</f>
        <v>49824875</v>
      </c>
      <c r="D75" s="91">
        <f>SUM(D72:D73)</f>
        <v>49824875</v>
      </c>
      <c r="E75" s="41">
        <f>B71+C75-D75</f>
        <v>84650500</v>
      </c>
      <c r="F75" s="37">
        <v>0</v>
      </c>
      <c r="G75" s="50"/>
      <c r="H75" s="49" t="s">
        <v>19</v>
      </c>
      <c r="I75" s="40">
        <f>SUM(I72:I74)</f>
        <v>796537.41</v>
      </c>
      <c r="J75" s="37">
        <f>SUM(J72:J74)</f>
        <v>796537.41</v>
      </c>
      <c r="K75" s="41">
        <v>0</v>
      </c>
      <c r="L75" s="37">
        <v>0</v>
      </c>
      <c r="M75" s="50"/>
      <c r="N75" s="49" t="s">
        <v>19</v>
      </c>
      <c r="O75" s="40">
        <f>SUM(O72:O72)</f>
        <v>0</v>
      </c>
      <c r="P75" s="37">
        <f>SUM(P72:P72)</f>
        <v>0</v>
      </c>
      <c r="Q75" s="41">
        <v>0</v>
      </c>
      <c r="R75" s="37">
        <v>0</v>
      </c>
    </row>
    <row r="76" spans="1:18" s="4" customFormat="1" ht="45.75" thickBot="1" x14ac:dyDescent="0.25">
      <c r="A76" s="45" t="s">
        <v>29</v>
      </c>
      <c r="B76" s="46" t="s">
        <v>19</v>
      </c>
      <c r="C76" s="47"/>
      <c r="D76" s="35"/>
      <c r="E76" s="47"/>
      <c r="F76" s="48"/>
      <c r="G76" s="47"/>
      <c r="H76" s="46" t="s">
        <v>19</v>
      </c>
      <c r="I76" s="47"/>
      <c r="J76" s="48"/>
      <c r="K76" s="47"/>
      <c r="L76" s="48"/>
      <c r="M76" s="47"/>
      <c r="N76" s="46" t="s">
        <v>19</v>
      </c>
      <c r="O76" s="47"/>
      <c r="P76" s="48"/>
      <c r="Q76" s="47"/>
      <c r="R76" s="48"/>
    </row>
    <row r="77" spans="1:18" s="4" customFormat="1" ht="12" x14ac:dyDescent="0.2">
      <c r="A77" s="9"/>
      <c r="B77" s="11" t="s">
        <v>23</v>
      </c>
      <c r="C77" s="9"/>
      <c r="D77" s="31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</row>
    <row r="78" spans="1:18" s="4" customFormat="1" thickBot="1" x14ac:dyDescent="0.25">
      <c r="A78" s="42"/>
      <c r="B78" s="42" t="s">
        <v>18</v>
      </c>
      <c r="C78" s="9"/>
      <c r="D78" s="6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</row>
    <row r="79" spans="1:18" s="4" customFormat="1" ht="23.25" thickBot="1" x14ac:dyDescent="0.25">
      <c r="A79" s="92" t="s">
        <v>13</v>
      </c>
      <c r="B79" s="93">
        <v>0</v>
      </c>
      <c r="C79" s="79"/>
      <c r="D79" s="94"/>
      <c r="E79" s="79"/>
      <c r="F79" s="79"/>
      <c r="G79" s="79"/>
      <c r="H79" s="79">
        <v>0</v>
      </c>
      <c r="I79" s="79"/>
      <c r="J79" s="79"/>
      <c r="K79" s="79"/>
      <c r="L79" s="79"/>
      <c r="M79" s="79"/>
      <c r="N79" s="79">
        <v>0</v>
      </c>
      <c r="O79" s="79"/>
      <c r="P79" s="79"/>
      <c r="Q79" s="80"/>
      <c r="R79" s="56"/>
    </row>
    <row r="80" spans="1:18" s="5" customFormat="1" thickBot="1" x14ac:dyDescent="0.25">
      <c r="A80" s="92" t="s">
        <v>28</v>
      </c>
      <c r="B80" s="93">
        <v>0</v>
      </c>
      <c r="C80" s="79">
        <v>0</v>
      </c>
      <c r="D80" s="94">
        <v>0</v>
      </c>
      <c r="E80" s="79">
        <v>0</v>
      </c>
      <c r="F80" s="79">
        <v>0</v>
      </c>
      <c r="G80" s="79"/>
      <c r="H80" s="79">
        <v>0</v>
      </c>
      <c r="I80" s="79">
        <v>0</v>
      </c>
      <c r="J80" s="79">
        <v>0</v>
      </c>
      <c r="K80" s="79">
        <v>0</v>
      </c>
      <c r="L80" s="79">
        <v>0</v>
      </c>
      <c r="M80" s="79"/>
      <c r="N80" s="79">
        <v>0</v>
      </c>
      <c r="O80" s="79">
        <v>0</v>
      </c>
      <c r="P80" s="79">
        <v>0</v>
      </c>
      <c r="Q80" s="80">
        <v>0</v>
      </c>
      <c r="R80" s="56">
        <v>0</v>
      </c>
    </row>
    <row r="81" spans="1:18" s="5" customFormat="1" thickBot="1" x14ac:dyDescent="0.25">
      <c r="A81" s="92" t="s">
        <v>40</v>
      </c>
      <c r="B81" s="93">
        <v>0</v>
      </c>
      <c r="C81" s="79">
        <v>0</v>
      </c>
      <c r="D81" s="94">
        <v>0</v>
      </c>
      <c r="E81" s="79">
        <v>0</v>
      </c>
      <c r="F81" s="79">
        <v>0</v>
      </c>
      <c r="G81" s="79"/>
      <c r="H81" s="79">
        <v>0</v>
      </c>
      <c r="I81" s="79">
        <v>0</v>
      </c>
      <c r="J81" s="79">
        <v>0</v>
      </c>
      <c r="K81" s="79">
        <v>0</v>
      </c>
      <c r="L81" s="79">
        <v>0</v>
      </c>
      <c r="M81" s="79"/>
      <c r="N81" s="79">
        <v>0</v>
      </c>
      <c r="O81" s="79">
        <v>0</v>
      </c>
      <c r="P81" s="79">
        <v>0</v>
      </c>
      <c r="Q81" s="80">
        <v>0</v>
      </c>
      <c r="R81" s="56">
        <v>0</v>
      </c>
    </row>
    <row r="82" spans="1:18" s="5" customFormat="1" thickBot="1" x14ac:dyDescent="0.25">
      <c r="A82" s="92" t="s">
        <v>41</v>
      </c>
      <c r="B82" s="93">
        <v>0</v>
      </c>
      <c r="C82" s="79">
        <v>0</v>
      </c>
      <c r="D82" s="94">
        <v>0</v>
      </c>
      <c r="E82" s="79">
        <v>0</v>
      </c>
      <c r="F82" s="79">
        <v>0</v>
      </c>
      <c r="G82" s="79"/>
      <c r="H82" s="79">
        <v>0</v>
      </c>
      <c r="I82" s="79">
        <v>0</v>
      </c>
      <c r="J82" s="79">
        <v>0</v>
      </c>
      <c r="K82" s="79">
        <v>0</v>
      </c>
      <c r="L82" s="79">
        <v>0</v>
      </c>
      <c r="M82" s="79"/>
      <c r="N82" s="79">
        <v>0</v>
      </c>
      <c r="O82" s="79">
        <v>0</v>
      </c>
      <c r="P82" s="79">
        <v>0</v>
      </c>
      <c r="Q82" s="80">
        <v>0</v>
      </c>
      <c r="R82" s="56">
        <v>0</v>
      </c>
    </row>
    <row r="83" spans="1:18" s="4" customFormat="1" thickBot="1" x14ac:dyDescent="0.25">
      <c r="A83" s="43" t="s">
        <v>20</v>
      </c>
      <c r="B83" s="95" t="s">
        <v>19</v>
      </c>
      <c r="C83" s="53">
        <f>SUM(C80:C80)</f>
        <v>0</v>
      </c>
      <c r="D83" s="79">
        <f>SUM(D80:D80)</f>
        <v>0</v>
      </c>
      <c r="E83" s="53">
        <f>B79+C83-D83</f>
        <v>0</v>
      </c>
      <c r="F83" s="53">
        <v>0</v>
      </c>
      <c r="G83" s="75"/>
      <c r="H83" s="74" t="s">
        <v>19</v>
      </c>
      <c r="I83" s="53">
        <f>SUM(I80:I80)</f>
        <v>0</v>
      </c>
      <c r="J83" s="53">
        <f>SUM(J80:J80)</f>
        <v>0</v>
      </c>
      <c r="K83" s="53">
        <v>0</v>
      </c>
      <c r="L83" s="53">
        <v>0</v>
      </c>
      <c r="M83" s="75"/>
      <c r="N83" s="74" t="s">
        <v>19</v>
      </c>
      <c r="O83" s="53">
        <v>0</v>
      </c>
      <c r="P83" s="53">
        <v>0</v>
      </c>
      <c r="Q83" s="73">
        <v>0</v>
      </c>
      <c r="R83" s="64">
        <v>0</v>
      </c>
    </row>
    <row r="84" spans="1:18" s="4" customFormat="1" ht="45.75" thickBot="1" x14ac:dyDescent="0.25">
      <c r="A84" s="96" t="s">
        <v>29</v>
      </c>
      <c r="B84" s="97" t="s">
        <v>19</v>
      </c>
      <c r="C84" s="98"/>
      <c r="D84" s="99">
        <v>0</v>
      </c>
      <c r="E84" s="98"/>
      <c r="F84" s="98"/>
      <c r="G84" s="98"/>
      <c r="H84" s="97" t="s">
        <v>19</v>
      </c>
      <c r="I84" s="98"/>
      <c r="J84" s="98"/>
      <c r="K84" s="98"/>
      <c r="L84" s="98"/>
      <c r="M84" s="98"/>
      <c r="N84" s="97" t="s">
        <v>19</v>
      </c>
      <c r="O84" s="98"/>
      <c r="P84" s="98"/>
      <c r="Q84" s="100"/>
      <c r="R84" s="101"/>
    </row>
    <row r="85" spans="1:18" s="4" customFormat="1" thickBot="1" x14ac:dyDescent="0.25">
      <c r="A85" s="42"/>
      <c r="B85" s="51" t="s">
        <v>24</v>
      </c>
      <c r="C85" s="9"/>
      <c r="D85" s="3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</row>
    <row r="86" spans="1:18" s="4" customFormat="1" ht="23.25" thickBot="1" x14ac:dyDescent="0.25">
      <c r="A86" s="32" t="s">
        <v>13</v>
      </c>
      <c r="B86" s="33">
        <f>B71+B18</f>
        <v>101143500</v>
      </c>
      <c r="C86" s="33"/>
      <c r="D86" s="101"/>
      <c r="E86" s="34"/>
      <c r="F86" s="33"/>
      <c r="G86" s="34"/>
      <c r="H86" s="65">
        <v>0</v>
      </c>
      <c r="I86" s="33"/>
      <c r="J86" s="63"/>
      <c r="K86" s="34"/>
      <c r="L86" s="33"/>
      <c r="M86" s="34"/>
      <c r="N86" s="33">
        <v>0</v>
      </c>
      <c r="O86" s="34"/>
      <c r="P86" s="33"/>
      <c r="Q86" s="34"/>
      <c r="R86" s="33"/>
    </row>
    <row r="87" spans="1:18" s="7" customFormat="1" thickBot="1" x14ac:dyDescent="0.25">
      <c r="A87" s="33" t="str">
        <f>A19</f>
        <v>январь</v>
      </c>
      <c r="B87" s="33">
        <f>B19+B72</f>
        <v>101143500</v>
      </c>
      <c r="C87" s="33">
        <f>C19+C72+C80</f>
        <v>49824875</v>
      </c>
      <c r="D87" s="63">
        <f>D19+D72+D84</f>
        <v>49991875</v>
      </c>
      <c r="E87" s="33">
        <f>B87+C87-D87</f>
        <v>100976500</v>
      </c>
      <c r="F87" s="34">
        <f t="shared" ref="F87:H89" si="2">F19</f>
        <v>0</v>
      </c>
      <c r="G87" s="33">
        <f t="shared" si="2"/>
        <v>7.75</v>
      </c>
      <c r="H87" s="34">
        <f t="shared" si="2"/>
        <v>0</v>
      </c>
      <c r="I87" s="33">
        <f>I19+I72+I83</f>
        <v>0</v>
      </c>
      <c r="J87" s="63">
        <f>I87</f>
        <v>0</v>
      </c>
      <c r="K87" s="33">
        <f t="shared" ref="K87:R89" si="3">K19</f>
        <v>0</v>
      </c>
      <c r="L87" s="34">
        <f t="shared" si="3"/>
        <v>0</v>
      </c>
      <c r="M87" s="33">
        <f t="shared" si="3"/>
        <v>0</v>
      </c>
      <c r="N87" s="34">
        <f t="shared" si="3"/>
        <v>0</v>
      </c>
      <c r="O87" s="33">
        <f t="shared" si="3"/>
        <v>0</v>
      </c>
      <c r="P87" s="34">
        <f t="shared" si="3"/>
        <v>0</v>
      </c>
      <c r="Q87" s="33">
        <f t="shared" si="3"/>
        <v>0</v>
      </c>
      <c r="R87" s="33">
        <f t="shared" si="3"/>
        <v>0</v>
      </c>
    </row>
    <row r="88" spans="1:18" s="7" customFormat="1" thickBot="1" x14ac:dyDescent="0.25">
      <c r="A88" s="33" t="str">
        <f>A20</f>
        <v>февраль</v>
      </c>
      <c r="B88" s="33">
        <f>B20+B73</f>
        <v>100976500</v>
      </c>
      <c r="C88" s="33">
        <f>C20+C73+C81</f>
        <v>0</v>
      </c>
      <c r="D88" s="63">
        <f>D20+D73+D85</f>
        <v>167000</v>
      </c>
      <c r="E88" s="33">
        <f>B88+C88-D88</f>
        <v>100809500</v>
      </c>
      <c r="F88" s="34">
        <f t="shared" si="2"/>
        <v>0</v>
      </c>
      <c r="G88" s="33">
        <f t="shared" si="2"/>
        <v>7.75</v>
      </c>
      <c r="H88" s="34">
        <f t="shared" si="2"/>
        <v>0</v>
      </c>
      <c r="I88" s="33">
        <f>I20+I73+I84</f>
        <v>813294.73</v>
      </c>
      <c r="J88" s="63">
        <f>I88</f>
        <v>813294.73</v>
      </c>
      <c r="K88" s="33">
        <f t="shared" si="3"/>
        <v>0</v>
      </c>
      <c r="L88" s="34">
        <f t="shared" si="3"/>
        <v>0</v>
      </c>
      <c r="M88" s="33">
        <f t="shared" si="3"/>
        <v>0</v>
      </c>
      <c r="N88" s="34">
        <f t="shared" si="3"/>
        <v>0</v>
      </c>
      <c r="O88" s="33">
        <f t="shared" si="3"/>
        <v>0</v>
      </c>
      <c r="P88" s="34">
        <f t="shared" si="3"/>
        <v>0</v>
      </c>
      <c r="Q88" s="33">
        <f t="shared" si="3"/>
        <v>0</v>
      </c>
      <c r="R88" s="33">
        <f t="shared" si="3"/>
        <v>0</v>
      </c>
    </row>
    <row r="89" spans="1:18" s="7" customFormat="1" thickBot="1" x14ac:dyDescent="0.25">
      <c r="A89" s="33" t="str">
        <f>A21</f>
        <v>март</v>
      </c>
      <c r="B89" s="33">
        <f>B21+B74</f>
        <v>100809500</v>
      </c>
      <c r="C89" s="33">
        <f>C21+C74+C82</f>
        <v>0</v>
      </c>
      <c r="D89" s="63">
        <f>D21+D74+D86</f>
        <v>167000</v>
      </c>
      <c r="E89" s="33">
        <f>B89+C89-D89</f>
        <v>100642500</v>
      </c>
      <c r="F89" s="34">
        <f t="shared" si="2"/>
        <v>0</v>
      </c>
      <c r="G89" s="33">
        <f t="shared" si="2"/>
        <v>7.75</v>
      </c>
      <c r="H89" s="34">
        <f t="shared" si="2"/>
        <v>0</v>
      </c>
      <c r="I89" s="33">
        <f>I21+I74+I85</f>
        <v>190203.47</v>
      </c>
      <c r="J89" s="63">
        <f>I89</f>
        <v>190203.47</v>
      </c>
      <c r="K89" s="33">
        <f t="shared" si="3"/>
        <v>0</v>
      </c>
      <c r="L89" s="34">
        <f t="shared" si="3"/>
        <v>0</v>
      </c>
      <c r="M89" s="33">
        <f t="shared" si="3"/>
        <v>0</v>
      </c>
      <c r="N89" s="34">
        <f t="shared" si="3"/>
        <v>0</v>
      </c>
      <c r="O89" s="33">
        <f t="shared" si="3"/>
        <v>0</v>
      </c>
      <c r="P89" s="34">
        <f t="shared" si="3"/>
        <v>0</v>
      </c>
      <c r="Q89" s="33">
        <f t="shared" si="3"/>
        <v>0</v>
      </c>
      <c r="R89" s="33">
        <f t="shared" si="3"/>
        <v>0</v>
      </c>
    </row>
    <row r="90" spans="1:18" s="4" customFormat="1" thickBot="1" x14ac:dyDescent="0.25">
      <c r="A90" s="43" t="s">
        <v>20</v>
      </c>
      <c r="B90" s="44" t="s">
        <v>19</v>
      </c>
      <c r="C90" s="37">
        <f>SUM(C87:C89)</f>
        <v>49824875</v>
      </c>
      <c r="D90" s="64">
        <f>SUM(D87:D89)</f>
        <v>50325875</v>
      </c>
      <c r="E90" s="41">
        <f>B86+C90-D90</f>
        <v>100642500</v>
      </c>
      <c r="F90" s="37">
        <v>0</v>
      </c>
      <c r="G90" s="41"/>
      <c r="H90" s="66" t="s">
        <v>19</v>
      </c>
      <c r="I90" s="37">
        <f>SUM(I87:I89)</f>
        <v>1003498.2</v>
      </c>
      <c r="J90" s="64">
        <f>SUM(J87:J89)</f>
        <v>1003498.2</v>
      </c>
      <c r="K90" s="52">
        <f>K87</f>
        <v>0</v>
      </c>
      <c r="L90" s="53">
        <f>L87</f>
        <v>0</v>
      </c>
      <c r="M90" s="41"/>
      <c r="N90" s="44" t="s">
        <v>19</v>
      </c>
      <c r="O90" s="41">
        <f>SUM(O87:O87)</f>
        <v>0</v>
      </c>
      <c r="P90" s="37">
        <f>SUM(P87:P87)</f>
        <v>0</v>
      </c>
      <c r="Q90" s="41">
        <v>0</v>
      </c>
      <c r="R90" s="40">
        <v>0</v>
      </c>
    </row>
    <row r="91" spans="1:18" s="4" customFormat="1" ht="27" customHeight="1" thickBot="1" x14ac:dyDescent="0.25">
      <c r="A91" s="45" t="s">
        <v>29</v>
      </c>
      <c r="B91" s="46" t="s">
        <v>19</v>
      </c>
      <c r="C91" s="47"/>
      <c r="D91" s="102"/>
      <c r="E91" s="47"/>
      <c r="F91" s="48"/>
      <c r="G91" s="47"/>
      <c r="H91" s="46" t="s">
        <v>19</v>
      </c>
      <c r="I91" s="47"/>
      <c r="J91" s="48"/>
      <c r="K91" s="47"/>
      <c r="L91" s="48"/>
      <c r="M91" s="47"/>
      <c r="N91" s="46" t="s">
        <v>19</v>
      </c>
      <c r="O91" s="47"/>
      <c r="P91" s="48"/>
      <c r="Q91" s="47"/>
      <c r="R91" s="48"/>
    </row>
    <row r="92" spans="1:18" s="4" customFormat="1" ht="12" x14ac:dyDescent="0.2">
      <c r="A92" s="9"/>
      <c r="B92" s="11" t="s">
        <v>25</v>
      </c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</row>
    <row r="93" spans="1:18" s="4" customFormat="1" thickBot="1" x14ac:dyDescent="0.25">
      <c r="A93" s="42"/>
      <c r="B93" s="42" t="s">
        <v>17</v>
      </c>
      <c r="C93" s="9"/>
      <c r="D93" s="6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</row>
    <row r="94" spans="1:18" s="4" customFormat="1" ht="23.25" thickBot="1" x14ac:dyDescent="0.25">
      <c r="A94" s="78" t="s">
        <v>13</v>
      </c>
      <c r="B94" s="79">
        <v>0</v>
      </c>
      <c r="C94" s="79"/>
      <c r="D94" s="94"/>
      <c r="E94" s="79"/>
      <c r="F94" s="79"/>
      <c r="G94" s="79"/>
      <c r="H94" s="79">
        <v>0</v>
      </c>
      <c r="I94" s="79"/>
      <c r="J94" s="79"/>
      <c r="K94" s="79"/>
      <c r="L94" s="79"/>
      <c r="M94" s="79"/>
      <c r="N94" s="79">
        <v>0</v>
      </c>
      <c r="O94" s="79"/>
      <c r="P94" s="79"/>
      <c r="Q94" s="79"/>
      <c r="R94" s="80"/>
    </row>
    <row r="95" spans="1:18" s="5" customFormat="1" ht="12" x14ac:dyDescent="0.2">
      <c r="A95" s="76" t="s">
        <v>28</v>
      </c>
      <c r="B95" s="105">
        <v>0</v>
      </c>
      <c r="C95" s="105">
        <v>0</v>
      </c>
      <c r="D95" s="105">
        <v>0</v>
      </c>
      <c r="E95" s="105">
        <v>0</v>
      </c>
      <c r="F95" s="105">
        <v>0</v>
      </c>
      <c r="G95" s="105"/>
      <c r="H95" s="105">
        <v>0</v>
      </c>
      <c r="I95" s="105">
        <v>0</v>
      </c>
      <c r="J95" s="105">
        <v>0</v>
      </c>
      <c r="K95" s="105">
        <v>0</v>
      </c>
      <c r="L95" s="105">
        <v>0</v>
      </c>
      <c r="M95" s="105"/>
      <c r="N95" s="105">
        <v>0</v>
      </c>
      <c r="O95" s="105">
        <v>0</v>
      </c>
      <c r="P95" s="105">
        <v>0</v>
      </c>
      <c r="Q95" s="105">
        <v>0</v>
      </c>
      <c r="R95" s="106">
        <v>0</v>
      </c>
    </row>
    <row r="96" spans="1:18" s="5" customFormat="1" ht="12" x14ac:dyDescent="0.2">
      <c r="A96" s="76" t="s">
        <v>40</v>
      </c>
      <c r="B96" s="105">
        <v>0</v>
      </c>
      <c r="C96" s="105">
        <v>0</v>
      </c>
      <c r="D96" s="105">
        <v>0</v>
      </c>
      <c r="E96" s="105">
        <v>0</v>
      </c>
      <c r="F96" s="105">
        <v>0</v>
      </c>
      <c r="G96" s="105"/>
      <c r="H96" s="105">
        <v>0</v>
      </c>
      <c r="I96" s="105">
        <v>0</v>
      </c>
      <c r="J96" s="105">
        <v>0</v>
      </c>
      <c r="K96" s="105">
        <v>0</v>
      </c>
      <c r="L96" s="105">
        <v>0</v>
      </c>
      <c r="M96" s="105"/>
      <c r="N96" s="105">
        <v>0</v>
      </c>
      <c r="O96" s="105">
        <v>0</v>
      </c>
      <c r="P96" s="105">
        <v>0</v>
      </c>
      <c r="Q96" s="105">
        <v>0</v>
      </c>
      <c r="R96" s="106">
        <v>0</v>
      </c>
    </row>
    <row r="97" spans="1:18" s="5" customFormat="1" thickBot="1" x14ac:dyDescent="0.25">
      <c r="A97" s="76" t="s">
        <v>41</v>
      </c>
      <c r="B97" s="105">
        <v>0</v>
      </c>
      <c r="C97" s="105">
        <v>0</v>
      </c>
      <c r="D97" s="105">
        <v>0</v>
      </c>
      <c r="E97" s="105">
        <v>0</v>
      </c>
      <c r="F97" s="105">
        <v>0</v>
      </c>
      <c r="G97" s="105"/>
      <c r="H97" s="105">
        <v>0</v>
      </c>
      <c r="I97" s="105">
        <v>0</v>
      </c>
      <c r="J97" s="105">
        <v>0</v>
      </c>
      <c r="K97" s="105">
        <v>0</v>
      </c>
      <c r="L97" s="105">
        <v>0</v>
      </c>
      <c r="M97" s="105"/>
      <c r="N97" s="105">
        <v>0</v>
      </c>
      <c r="O97" s="105">
        <v>0</v>
      </c>
      <c r="P97" s="105">
        <v>0</v>
      </c>
      <c r="Q97" s="105">
        <v>0</v>
      </c>
      <c r="R97" s="106">
        <v>0</v>
      </c>
    </row>
    <row r="98" spans="1:18" s="6" customFormat="1" thickBot="1" x14ac:dyDescent="0.25">
      <c r="A98" s="71" t="s">
        <v>20</v>
      </c>
      <c r="B98" s="74" t="s">
        <v>19</v>
      </c>
      <c r="C98" s="53">
        <f>SUM(C95:C95)</f>
        <v>0</v>
      </c>
      <c r="D98" s="53">
        <f>SUM(D95:D95)</f>
        <v>0</v>
      </c>
      <c r="E98" s="53">
        <f>B94+C98-D98</f>
        <v>0</v>
      </c>
      <c r="F98" s="53">
        <v>0</v>
      </c>
      <c r="G98" s="75"/>
      <c r="H98" s="74" t="s">
        <v>19</v>
      </c>
      <c r="I98" s="53">
        <f>SUM(I95:I95)</f>
        <v>0</v>
      </c>
      <c r="J98" s="53">
        <f>SUM(J95:J95)</f>
        <v>0</v>
      </c>
      <c r="K98" s="53">
        <v>0</v>
      </c>
      <c r="L98" s="53">
        <v>0</v>
      </c>
      <c r="M98" s="75"/>
      <c r="N98" s="74" t="s">
        <v>19</v>
      </c>
      <c r="O98" s="53">
        <v>0</v>
      </c>
      <c r="P98" s="53">
        <v>0</v>
      </c>
      <c r="Q98" s="53">
        <v>0</v>
      </c>
      <c r="R98" s="73">
        <v>0</v>
      </c>
    </row>
    <row r="99" spans="1:18" s="6" customFormat="1" ht="28.5" customHeight="1" thickBot="1" x14ac:dyDescent="0.25">
      <c r="A99" s="96" t="s">
        <v>29</v>
      </c>
      <c r="B99" s="97" t="s">
        <v>19</v>
      </c>
      <c r="C99" s="98"/>
      <c r="D99" s="99"/>
      <c r="E99" s="98"/>
      <c r="F99" s="98"/>
      <c r="G99" s="98"/>
      <c r="H99" s="97" t="s">
        <v>19</v>
      </c>
      <c r="I99" s="98"/>
      <c r="J99" s="98"/>
      <c r="K99" s="98"/>
      <c r="L99" s="98"/>
      <c r="M99" s="98"/>
      <c r="N99" s="97" t="s">
        <v>19</v>
      </c>
      <c r="O99" s="98"/>
      <c r="P99" s="98"/>
      <c r="Q99" s="98"/>
      <c r="R99" s="100"/>
    </row>
    <row r="100" spans="1:18" s="6" customFormat="1" thickBot="1" x14ac:dyDescent="0.25">
      <c r="A100" s="129" t="s">
        <v>26</v>
      </c>
      <c r="B100" s="129"/>
      <c r="C100" s="129"/>
      <c r="D100" s="129"/>
      <c r="E100" s="129"/>
      <c r="F100" s="129"/>
      <c r="G100" s="129"/>
      <c r="H100" s="129"/>
      <c r="I100" s="129"/>
      <c r="J100" s="129"/>
      <c r="K100" s="129"/>
      <c r="L100" s="129"/>
      <c r="M100" s="129"/>
      <c r="N100" s="129"/>
      <c r="O100" s="129"/>
      <c r="P100" s="129"/>
      <c r="Q100" s="129"/>
      <c r="R100" s="129"/>
    </row>
    <row r="101" spans="1:18" s="6" customFormat="1" ht="23.25" thickBot="1" x14ac:dyDescent="0.25">
      <c r="A101" s="54" t="s">
        <v>13</v>
      </c>
      <c r="B101" s="33">
        <f>B86</f>
        <v>101143500</v>
      </c>
      <c r="C101" s="34"/>
      <c r="D101" s="48"/>
      <c r="E101" s="34"/>
      <c r="F101" s="33"/>
      <c r="G101" s="34"/>
      <c r="H101" s="33"/>
      <c r="I101" s="34">
        <v>0</v>
      </c>
      <c r="J101" s="33"/>
      <c r="K101" s="34"/>
      <c r="L101" s="33"/>
      <c r="M101" s="34"/>
      <c r="N101" s="33">
        <v>0</v>
      </c>
      <c r="O101" s="34"/>
      <c r="P101" s="33"/>
      <c r="Q101" s="34"/>
      <c r="R101" s="33"/>
    </row>
    <row r="102" spans="1:18" s="6" customFormat="1" thickBot="1" x14ac:dyDescent="0.25">
      <c r="A102" s="55" t="s">
        <v>15</v>
      </c>
      <c r="B102" s="35">
        <f>B87</f>
        <v>101143500</v>
      </c>
      <c r="C102" s="56">
        <f t="shared" ref="C102:F104" si="4">C87</f>
        <v>49824875</v>
      </c>
      <c r="D102" s="56">
        <f t="shared" si="4"/>
        <v>49991875</v>
      </c>
      <c r="E102" s="35">
        <f t="shared" si="4"/>
        <v>100976500</v>
      </c>
      <c r="F102" s="35">
        <f t="shared" si="4"/>
        <v>0</v>
      </c>
      <c r="G102" s="35"/>
      <c r="H102" s="35">
        <f t="shared" ref="H102:L104" si="5">H87</f>
        <v>0</v>
      </c>
      <c r="I102" s="35">
        <f t="shared" si="5"/>
        <v>0</v>
      </c>
      <c r="J102" s="35">
        <f t="shared" si="5"/>
        <v>0</v>
      </c>
      <c r="K102" s="35">
        <f t="shared" si="5"/>
        <v>0</v>
      </c>
      <c r="L102" s="35">
        <f t="shared" si="5"/>
        <v>0</v>
      </c>
      <c r="M102" s="35"/>
      <c r="N102" s="35">
        <f t="shared" ref="N102:R104" si="6">N87</f>
        <v>0</v>
      </c>
      <c r="O102" s="35">
        <f t="shared" si="6"/>
        <v>0</v>
      </c>
      <c r="P102" s="34">
        <f t="shared" si="6"/>
        <v>0</v>
      </c>
      <c r="Q102" s="35">
        <f t="shared" si="6"/>
        <v>0</v>
      </c>
      <c r="R102" s="35">
        <f t="shared" si="6"/>
        <v>0</v>
      </c>
    </row>
    <row r="103" spans="1:18" s="6" customFormat="1" thickBot="1" x14ac:dyDescent="0.25">
      <c r="A103" s="55" t="s">
        <v>40</v>
      </c>
      <c r="B103" s="35">
        <f>B88</f>
        <v>100976500</v>
      </c>
      <c r="C103" s="56">
        <f t="shared" si="4"/>
        <v>0</v>
      </c>
      <c r="D103" s="56">
        <f t="shared" si="4"/>
        <v>167000</v>
      </c>
      <c r="E103" s="35">
        <f t="shared" si="4"/>
        <v>100809500</v>
      </c>
      <c r="F103" s="35">
        <f t="shared" si="4"/>
        <v>0</v>
      </c>
      <c r="G103" s="35"/>
      <c r="H103" s="35">
        <f t="shared" si="5"/>
        <v>0</v>
      </c>
      <c r="I103" s="35">
        <f t="shared" si="5"/>
        <v>813294.73</v>
      </c>
      <c r="J103" s="35">
        <f t="shared" si="5"/>
        <v>813294.73</v>
      </c>
      <c r="K103" s="35">
        <f t="shared" si="5"/>
        <v>0</v>
      </c>
      <c r="L103" s="35">
        <f t="shared" si="5"/>
        <v>0</v>
      </c>
      <c r="M103" s="35"/>
      <c r="N103" s="35">
        <f t="shared" si="6"/>
        <v>0</v>
      </c>
      <c r="O103" s="35">
        <f t="shared" si="6"/>
        <v>0</v>
      </c>
      <c r="P103" s="34">
        <f t="shared" si="6"/>
        <v>0</v>
      </c>
      <c r="Q103" s="35">
        <f t="shared" si="6"/>
        <v>0</v>
      </c>
      <c r="R103" s="35">
        <f t="shared" si="6"/>
        <v>0</v>
      </c>
    </row>
    <row r="104" spans="1:18" s="6" customFormat="1" thickBot="1" x14ac:dyDescent="0.25">
      <c r="A104" s="55" t="s">
        <v>41</v>
      </c>
      <c r="B104" s="35">
        <f>B89</f>
        <v>100809500</v>
      </c>
      <c r="C104" s="56">
        <f t="shared" si="4"/>
        <v>0</v>
      </c>
      <c r="D104" s="56">
        <f t="shared" si="4"/>
        <v>167000</v>
      </c>
      <c r="E104" s="35">
        <f t="shared" si="4"/>
        <v>100642500</v>
      </c>
      <c r="F104" s="35">
        <f t="shared" si="4"/>
        <v>0</v>
      </c>
      <c r="G104" s="35"/>
      <c r="H104" s="35">
        <f t="shared" si="5"/>
        <v>0</v>
      </c>
      <c r="I104" s="35">
        <f t="shared" si="5"/>
        <v>190203.47</v>
      </c>
      <c r="J104" s="35">
        <f t="shared" si="5"/>
        <v>190203.47</v>
      </c>
      <c r="K104" s="35">
        <f t="shared" si="5"/>
        <v>0</v>
      </c>
      <c r="L104" s="35">
        <f t="shared" si="5"/>
        <v>0</v>
      </c>
      <c r="M104" s="35"/>
      <c r="N104" s="35">
        <f t="shared" si="6"/>
        <v>0</v>
      </c>
      <c r="O104" s="35">
        <f t="shared" si="6"/>
        <v>0</v>
      </c>
      <c r="P104" s="34">
        <f t="shared" si="6"/>
        <v>0</v>
      </c>
      <c r="Q104" s="35">
        <f t="shared" si="6"/>
        <v>0</v>
      </c>
      <c r="R104" s="35">
        <f t="shared" si="6"/>
        <v>0</v>
      </c>
    </row>
    <row r="105" spans="1:18" s="3" customFormat="1" ht="16.5" thickBot="1" x14ac:dyDescent="0.3">
      <c r="A105" s="39" t="s">
        <v>36</v>
      </c>
      <c r="B105" s="36" t="s">
        <v>19</v>
      </c>
      <c r="C105" s="38">
        <f>SUM(C102:C104)</f>
        <v>49824875</v>
      </c>
      <c r="D105" s="91">
        <f>SUM(D102:D104)</f>
        <v>50325875</v>
      </c>
      <c r="E105" s="38">
        <f>B101+C105-D105</f>
        <v>100642500</v>
      </c>
      <c r="F105" s="39">
        <f>F102</f>
        <v>0</v>
      </c>
      <c r="G105" s="38"/>
      <c r="H105" s="36" t="s">
        <v>19</v>
      </c>
      <c r="I105" s="38">
        <f>SUM(I101:I104)</f>
        <v>1003498.2</v>
      </c>
      <c r="J105" s="39">
        <f>SUM(J102:J104)</f>
        <v>1003498.2</v>
      </c>
      <c r="K105" s="38">
        <v>0</v>
      </c>
      <c r="L105" s="39">
        <v>0</v>
      </c>
      <c r="M105" s="38"/>
      <c r="N105" s="36" t="s">
        <v>19</v>
      </c>
      <c r="O105" s="38">
        <f>SUM(O102:O102)</f>
        <v>0</v>
      </c>
      <c r="P105" s="37">
        <f>SUM(P102:P102)</f>
        <v>0</v>
      </c>
      <c r="Q105" s="38">
        <v>0</v>
      </c>
      <c r="R105" s="39">
        <v>0</v>
      </c>
    </row>
    <row r="106" spans="1:18" s="68" customFormat="1" ht="46.5" thickBot="1" x14ac:dyDescent="0.3">
      <c r="A106" s="45" t="s">
        <v>29</v>
      </c>
      <c r="B106" s="57" t="s">
        <v>19</v>
      </c>
      <c r="C106" s="58"/>
      <c r="D106" s="35"/>
      <c r="E106" s="58"/>
      <c r="F106" s="59"/>
      <c r="G106" s="58"/>
      <c r="H106" s="57" t="s">
        <v>19</v>
      </c>
      <c r="I106" s="58"/>
      <c r="J106" s="59"/>
      <c r="K106" s="58"/>
      <c r="L106" s="59"/>
      <c r="M106" s="58"/>
      <c r="N106" s="57" t="s">
        <v>19</v>
      </c>
      <c r="O106" s="58"/>
      <c r="P106" s="59"/>
      <c r="Q106" s="58"/>
      <c r="R106" s="59"/>
    </row>
    <row r="107" spans="1:18" ht="10.5" customHeight="1" x14ac:dyDescent="0.2">
      <c r="D107" s="8"/>
    </row>
    <row r="108" spans="1:18" ht="15" x14ac:dyDescent="0.25">
      <c r="A108" s="1"/>
      <c r="D108" s="67"/>
      <c r="E108" s="1"/>
      <c r="F108" s="1"/>
    </row>
  </sheetData>
  <mergeCells count="14">
    <mergeCell ref="A54:O54"/>
    <mergeCell ref="A65:O65"/>
    <mergeCell ref="A100:R100"/>
    <mergeCell ref="A60:O60"/>
    <mergeCell ref="G1:L1"/>
    <mergeCell ref="G2:L2"/>
    <mergeCell ref="A4:R4"/>
    <mergeCell ref="A17:B17"/>
    <mergeCell ref="A9:R9"/>
    <mergeCell ref="A49:O49"/>
    <mergeCell ref="A39:O39"/>
    <mergeCell ref="A27:O27"/>
    <mergeCell ref="A44:O44"/>
    <mergeCell ref="A33:O33"/>
  </mergeCells>
  <phoneticPr fontId="2" type="noConversion"/>
  <pageMargins left="0" right="0" top="0" bottom="0.39370078740157483" header="0" footer="0"/>
  <pageSetup paperSize="9" firstPageNumber="0" orientation="landscape" r:id="rId1"/>
  <headerFooter alignWithMargins="0"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Угличский МР</vt:lpstr>
      <vt:lpstr>'Угличский МР'!Заголовки_для_печати</vt:lpstr>
      <vt:lpstr>'Угличский МР'!Область_печати</vt:lpstr>
    </vt:vector>
  </TitlesOfParts>
  <Company>Департамент финансов Ярославской области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Фролов А.А.</dc:creator>
  <cp:lastModifiedBy>Соболева А.А.</cp:lastModifiedBy>
  <cp:lastPrinted>2020-01-31T05:21:03Z</cp:lastPrinted>
  <dcterms:created xsi:type="dcterms:W3CDTF">2007-11-23T10:43:28Z</dcterms:created>
  <dcterms:modified xsi:type="dcterms:W3CDTF">2020-04-14T06:28:45Z</dcterms:modified>
</cp:coreProperties>
</file>